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simau.sharepoint.com/sites/dj-cellulepassationdesmarches/ADMIN CPM/1-DOSSIER PPMP+AGPM/1- PPM/"/>
    </mc:Choice>
  </mc:AlternateContent>
  <xr:revisionPtr revIDLastSave="3457" documentId="13_ncr:1_{47DC4A50-8159-4061-8034-6D112B886914}" xr6:coauthVersionLast="47" xr6:coauthVersionMax="47" xr10:uidLastSave="{DD06DF3D-3212-4524-824E-B2A4B0CD7F66}"/>
  <bookViews>
    <workbookView xWindow="-120" yWindow="-120" windowWidth="20730" windowHeight="11040" tabRatio="769" xr2:uid="{00000000-000D-0000-FFFF-FFFF00000000}"/>
  </bookViews>
  <sheets>
    <sheet name="Fournitures et services" sheetId="1" r:id="rId1"/>
    <sheet name="Prestations Intellectuelles" sheetId="2" r:id="rId2"/>
    <sheet name="Travaux" sheetId="4" r:id="rId3"/>
  </sheets>
  <definedNames>
    <definedName name="_Hlk214612509" localSheetId="1">'Prestations Intellectuelles'!#REF!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1" i="1" l="1"/>
  <c r="W21" i="1"/>
  <c r="AS52" i="2"/>
  <c r="AS44" i="2"/>
  <c r="AS22" i="2"/>
  <c r="AT22" i="2" s="1"/>
  <c r="AS18" i="2"/>
  <c r="F53" i="2"/>
  <c r="E71" i="4"/>
  <c r="W22" i="1"/>
  <c r="X22" i="1" s="1"/>
  <c r="W24" i="1"/>
  <c r="X24" i="1" s="1"/>
  <c r="Z21" i="2"/>
  <c r="AA21" i="2" s="1"/>
  <c r="AB21" i="2" s="1"/>
  <c r="AC21" i="2" s="1"/>
  <c r="AD21" i="2" s="1"/>
  <c r="AE21" i="2" s="1"/>
  <c r="AF21" i="2" s="1"/>
  <c r="AI21" i="2" s="1"/>
  <c r="AJ21" i="2" s="1"/>
  <c r="AK21" i="2" s="1"/>
  <c r="AL21" i="2" s="1"/>
  <c r="AO21" i="2" s="1"/>
  <c r="AP21" i="2" s="1"/>
  <c r="AQ21" i="2" s="1"/>
  <c r="AR21" i="2" s="1"/>
  <c r="AS21" i="2" s="1"/>
  <c r="AT21" i="2" s="1"/>
  <c r="AB17" i="2"/>
  <c r="AC17" i="2" s="1"/>
  <c r="AD17" i="2" s="1"/>
  <c r="AE17" i="2" s="1"/>
  <c r="AF17" i="2" s="1"/>
  <c r="AG17" i="2" s="1"/>
  <c r="AH17" i="2" s="1"/>
  <c r="AK17" i="2" s="1"/>
  <c r="AL17" i="2" s="1"/>
  <c r="AM17" i="2" s="1"/>
  <c r="AN17" i="2" s="1"/>
  <c r="AQ17" i="2" s="1"/>
  <c r="AR17" i="2" s="1"/>
  <c r="AS17" i="2" s="1"/>
  <c r="AT17" i="2" s="1"/>
  <c r="AT18" i="2"/>
  <c r="AB19" i="2"/>
  <c r="AC19" i="2" s="1"/>
  <c r="AD19" i="2" s="1"/>
  <c r="AE19" i="2" s="1"/>
  <c r="AF19" i="2" s="1"/>
  <c r="AG19" i="2" s="1"/>
  <c r="AH19" i="2" s="1"/>
  <c r="AK19" i="2" s="1"/>
  <c r="AL19" i="2" s="1"/>
  <c r="AM19" i="2" s="1"/>
  <c r="AN19" i="2" s="1"/>
  <c r="AQ19" i="2" s="1"/>
  <c r="AR19" i="2" s="1"/>
  <c r="AS19" i="2" s="1"/>
  <c r="AT19" i="2" s="1"/>
  <c r="AB20" i="2"/>
  <c r="AC20" i="2" s="1"/>
  <c r="AD20" i="2" s="1"/>
  <c r="AE20" i="2" s="1"/>
  <c r="AF20" i="2" s="1"/>
  <c r="AG20" i="2" s="1"/>
  <c r="AH20" i="2" s="1"/>
  <c r="AK20" i="2" s="1"/>
  <c r="AL20" i="2" s="1"/>
  <c r="AM20" i="2" s="1"/>
  <c r="AN20" i="2" s="1"/>
  <c r="AQ20" i="2" s="1"/>
  <c r="AR20" i="2" s="1"/>
  <c r="AS20" i="2" s="1"/>
  <c r="AT20" i="2" s="1"/>
  <c r="AB16" i="2"/>
  <c r="AC16" i="2" s="1"/>
  <c r="AD16" i="2" s="1"/>
  <c r="AE16" i="2" s="1"/>
  <c r="AF16" i="2" s="1"/>
  <c r="AG16" i="2" s="1"/>
  <c r="AH16" i="2" s="1"/>
  <c r="AK16" i="2" s="1"/>
  <c r="AL16" i="2" s="1"/>
  <c r="AM16" i="2" s="1"/>
  <c r="AN16" i="2" s="1"/>
  <c r="AQ16" i="2" s="1"/>
  <c r="AR16" i="2" s="1"/>
  <c r="AS16" i="2" s="1"/>
  <c r="AT16" i="2" s="1"/>
  <c r="AS15" i="2"/>
  <c r="AT15" i="2" s="1"/>
  <c r="X25" i="2"/>
  <c r="Y25" i="2" s="1"/>
  <c r="AB25" i="2" s="1"/>
  <c r="AC25" i="2" s="1"/>
  <c r="AD25" i="2" s="1"/>
  <c r="AE25" i="2" s="1"/>
  <c r="AF25" i="2" s="1"/>
  <c r="AG25" i="2" s="1"/>
  <c r="AH25" i="2" s="1"/>
  <c r="AK25" i="2" s="1"/>
  <c r="AL25" i="2" s="1"/>
  <c r="AM25" i="2" s="1"/>
  <c r="AN25" i="2" s="1"/>
  <c r="AQ25" i="2" s="1"/>
  <c r="AR25" i="2" s="1"/>
  <c r="AS25" i="2" s="1"/>
  <c r="AT25" i="2" s="1"/>
  <c r="Y24" i="2"/>
  <c r="AB24" i="2" s="1"/>
  <c r="AC24" i="2" s="1"/>
  <c r="AD24" i="2" s="1"/>
  <c r="AE24" i="2" s="1"/>
  <c r="AF24" i="2" s="1"/>
  <c r="AG24" i="2" s="1"/>
  <c r="AH24" i="2" s="1"/>
  <c r="AK24" i="2" s="1"/>
  <c r="AL24" i="2" s="1"/>
  <c r="AM24" i="2" s="1"/>
  <c r="AN24" i="2" s="1"/>
  <c r="AQ24" i="2" s="1"/>
  <c r="AR24" i="2" s="1"/>
  <c r="AS24" i="2" s="1"/>
  <c r="AT24" i="2" s="1"/>
  <c r="X24" i="2"/>
  <c r="X28" i="2"/>
  <c r="Y28" i="2" s="1"/>
  <c r="AB28" i="2" s="1"/>
  <c r="AC28" i="2" s="1"/>
  <c r="AD28" i="2" s="1"/>
  <c r="AE28" i="2" s="1"/>
  <c r="AF28" i="2" s="1"/>
  <c r="AG28" i="2" s="1"/>
  <c r="AH28" i="2" s="1"/>
  <c r="AK28" i="2" s="1"/>
  <c r="AL28" i="2" s="1"/>
  <c r="AM28" i="2" s="1"/>
  <c r="AN28" i="2" s="1"/>
  <c r="AQ28" i="2" s="1"/>
  <c r="AR28" i="2" s="1"/>
  <c r="AS28" i="2" s="1"/>
  <c r="AT28" i="2" s="1"/>
  <c r="X29" i="2"/>
  <c r="Y29" i="2" s="1"/>
  <c r="AB29" i="2" s="1"/>
  <c r="AC29" i="2" s="1"/>
  <c r="AD29" i="2" s="1"/>
  <c r="AE29" i="2" s="1"/>
  <c r="AF29" i="2" s="1"/>
  <c r="AG29" i="2" s="1"/>
  <c r="AH29" i="2" s="1"/>
  <c r="AK29" i="2" s="1"/>
  <c r="AL29" i="2" s="1"/>
  <c r="AM29" i="2" s="1"/>
  <c r="AN29" i="2" s="1"/>
  <c r="AQ29" i="2" s="1"/>
  <c r="AR29" i="2" s="1"/>
  <c r="AS29" i="2" s="1"/>
  <c r="AT29" i="2" s="1"/>
  <c r="Y27" i="2"/>
  <c r="AB27" i="2" s="1"/>
  <c r="AC27" i="2" s="1"/>
  <c r="AD27" i="2" s="1"/>
  <c r="AE27" i="2" s="1"/>
  <c r="AF27" i="2" s="1"/>
  <c r="AG27" i="2" s="1"/>
  <c r="AH27" i="2" s="1"/>
  <c r="AK27" i="2" s="1"/>
  <c r="AL27" i="2" s="1"/>
  <c r="AM27" i="2" s="1"/>
  <c r="AN27" i="2" s="1"/>
  <c r="AQ27" i="2" s="1"/>
  <c r="AR27" i="2" s="1"/>
  <c r="AS27" i="2" s="1"/>
  <c r="AT27" i="2" s="1"/>
  <c r="X27" i="2"/>
  <c r="X32" i="2"/>
  <c r="Y32" i="2" s="1"/>
  <c r="AB32" i="2" s="1"/>
  <c r="AC32" i="2" s="1"/>
  <c r="AD32" i="2" s="1"/>
  <c r="AE32" i="2" s="1"/>
  <c r="AF32" i="2" s="1"/>
  <c r="AG32" i="2" s="1"/>
  <c r="AH32" i="2" s="1"/>
  <c r="AK32" i="2" s="1"/>
  <c r="AL32" i="2" s="1"/>
  <c r="AM32" i="2" s="1"/>
  <c r="AN32" i="2" s="1"/>
  <c r="AQ32" i="2" s="1"/>
  <c r="AR32" i="2" s="1"/>
  <c r="AS32" i="2" s="1"/>
  <c r="AT32" i="2" s="1"/>
  <c r="X31" i="2"/>
  <c r="Y31" i="2" s="1"/>
  <c r="AB31" i="2" s="1"/>
  <c r="AC31" i="2" s="1"/>
  <c r="AD31" i="2" s="1"/>
  <c r="AS34" i="2"/>
  <c r="AT34" i="2" s="1"/>
  <c r="X38" i="2"/>
  <c r="Y38" i="2" s="1"/>
  <c r="AB38" i="2" s="1"/>
  <c r="AC38" i="2" s="1"/>
  <c r="AD38" i="2" s="1"/>
  <c r="AE38" i="2" s="1"/>
  <c r="AF38" i="2" s="1"/>
  <c r="AG38" i="2" s="1"/>
  <c r="AH38" i="2" s="1"/>
  <c r="AK38" i="2" s="1"/>
  <c r="AL38" i="2" s="1"/>
  <c r="AM38" i="2" s="1"/>
  <c r="AN38" i="2" s="1"/>
  <c r="AQ38" i="2" s="1"/>
  <c r="AR38" i="2" s="1"/>
  <c r="AS38" i="2" s="1"/>
  <c r="AT38" i="2" s="1"/>
  <c r="X37" i="2"/>
  <c r="Y37" i="2" s="1"/>
  <c r="AB37" i="2" s="1"/>
  <c r="AC37" i="2" s="1"/>
  <c r="AD37" i="2" s="1"/>
  <c r="AE37" i="2" s="1"/>
  <c r="AF37" i="2" s="1"/>
  <c r="AG37" i="2" s="1"/>
  <c r="AH37" i="2" s="1"/>
  <c r="AK37" i="2" s="1"/>
  <c r="AL37" i="2" s="1"/>
  <c r="AM37" i="2" s="1"/>
  <c r="AN37" i="2" s="1"/>
  <c r="AQ37" i="2" s="1"/>
  <c r="AR37" i="2" s="1"/>
  <c r="AS37" i="2" s="1"/>
  <c r="AT37" i="2" s="1"/>
  <c r="AS36" i="2"/>
  <c r="AT36" i="2" s="1"/>
  <c r="X41" i="2"/>
  <c r="Y41" i="2" s="1"/>
  <c r="AB41" i="2" s="1"/>
  <c r="AC41" i="2" s="1"/>
  <c r="AD41" i="2" s="1"/>
  <c r="AE41" i="2" s="1"/>
  <c r="AF41" i="2" s="1"/>
  <c r="AG41" i="2" s="1"/>
  <c r="AH41" i="2" s="1"/>
  <c r="AK41" i="2" s="1"/>
  <c r="AL41" i="2" s="1"/>
  <c r="AM41" i="2" s="1"/>
  <c r="AN41" i="2" s="1"/>
  <c r="AQ41" i="2" s="1"/>
  <c r="AR41" i="2" s="1"/>
  <c r="AS41" i="2" s="1"/>
  <c r="AT41" i="2" s="1"/>
  <c r="X40" i="2"/>
  <c r="Y40" i="2" s="1"/>
  <c r="AB40" i="2" s="1"/>
  <c r="AC40" i="2" s="1"/>
  <c r="AD40" i="2" s="1"/>
  <c r="AE40" i="2" s="1"/>
  <c r="AF40" i="2" s="1"/>
  <c r="AG40" i="2" s="1"/>
  <c r="AH40" i="2" s="1"/>
  <c r="AK40" i="2" s="1"/>
  <c r="AL40" i="2" s="1"/>
  <c r="AM40" i="2" s="1"/>
  <c r="AN40" i="2" s="1"/>
  <c r="AQ40" i="2" s="1"/>
  <c r="AR40" i="2" s="1"/>
  <c r="AS40" i="2" s="1"/>
  <c r="AT40" i="2" s="1"/>
  <c r="T51" i="4"/>
  <c r="U51" i="4" s="1"/>
  <c r="T32" i="4"/>
  <c r="U32" i="4" s="1"/>
  <c r="T31" i="4"/>
  <c r="U31" i="4" s="1"/>
  <c r="T41" i="4"/>
  <c r="U41" i="4" s="1"/>
  <c r="T40" i="4"/>
  <c r="U40" i="4" s="1"/>
  <c r="T39" i="4"/>
  <c r="T46" i="4"/>
  <c r="U46" i="4" s="1"/>
  <c r="T45" i="4"/>
  <c r="T44" i="4"/>
  <c r="U44" i="4" s="1"/>
  <c r="T57" i="4"/>
  <c r="U57" i="4" s="1"/>
  <c r="T23" i="4"/>
  <c r="U23" i="4" s="1"/>
  <c r="T22" i="4"/>
  <c r="U22" i="4" s="1"/>
  <c r="H53" i="4"/>
  <c r="H48" i="4"/>
  <c r="I48" i="4" s="1"/>
  <c r="J48" i="4" s="1"/>
  <c r="K48" i="4" s="1"/>
  <c r="L48" i="4" s="1"/>
  <c r="M48" i="4" s="1"/>
  <c r="H24" i="4"/>
  <c r="I24" i="4" s="1"/>
  <c r="J24" i="4" s="1"/>
  <c r="K24" i="4" s="1"/>
  <c r="X49" i="2"/>
  <c r="Y49" i="2" s="1"/>
  <c r="AB49" i="2" s="1"/>
  <c r="AC49" i="2" s="1"/>
  <c r="AD49" i="2" s="1"/>
  <c r="AE49" i="2" s="1"/>
  <c r="AF49" i="2" s="1"/>
  <c r="AG49" i="2" s="1"/>
  <c r="AH49" i="2" s="1"/>
  <c r="AK49" i="2" s="1"/>
  <c r="AL49" i="2" s="1"/>
  <c r="AM49" i="2" s="1"/>
  <c r="AN49" i="2" s="1"/>
  <c r="AQ49" i="2" s="1"/>
  <c r="AR49" i="2" s="1"/>
  <c r="AS49" i="2" s="1"/>
  <c r="AT49" i="2" s="1"/>
  <c r="X50" i="2"/>
  <c r="Y50" i="2" s="1"/>
  <c r="AB50" i="2" s="1"/>
  <c r="AC50" i="2" s="1"/>
  <c r="AD50" i="2" s="1"/>
  <c r="AE50" i="2" s="1"/>
  <c r="AF50" i="2" s="1"/>
  <c r="AG50" i="2" s="1"/>
  <c r="AH50" i="2" s="1"/>
  <c r="AK50" i="2" s="1"/>
  <c r="AL50" i="2" s="1"/>
  <c r="AM50" i="2" s="1"/>
  <c r="AN50" i="2" s="1"/>
  <c r="AQ50" i="2" s="1"/>
  <c r="AR50" i="2" s="1"/>
  <c r="AS50" i="2" s="1"/>
  <c r="AT50" i="2" s="1"/>
  <c r="X48" i="2"/>
  <c r="Y48" i="2" s="1"/>
  <c r="AB48" i="2" s="1"/>
  <c r="AC48" i="2" s="1"/>
  <c r="AD48" i="2" s="1"/>
  <c r="X45" i="2"/>
  <c r="Y45" i="2" s="1"/>
  <c r="AB45" i="2" s="1"/>
  <c r="AC45" i="2" s="1"/>
  <c r="AD45" i="2" s="1"/>
  <c r="AE45" i="2" s="1"/>
  <c r="AF45" i="2" s="1"/>
  <c r="AG45" i="2" s="1"/>
  <c r="AH45" i="2" s="1"/>
  <c r="AK45" i="2" s="1"/>
  <c r="AL45" i="2" s="1"/>
  <c r="AM45" i="2" s="1"/>
  <c r="AN45" i="2" s="1"/>
  <c r="AQ45" i="2" s="1"/>
  <c r="AR45" i="2" s="1"/>
  <c r="AS45" i="2" s="1"/>
  <c r="AT45" i="2" s="1"/>
  <c r="X46" i="2"/>
  <c r="Y46" i="2" s="1"/>
  <c r="AB46" i="2" s="1"/>
  <c r="AC46" i="2" s="1"/>
  <c r="AD46" i="2" s="1"/>
  <c r="AE46" i="2" s="1"/>
  <c r="AF46" i="2" s="1"/>
  <c r="AG46" i="2" s="1"/>
  <c r="AH46" i="2" s="1"/>
  <c r="AK46" i="2" s="1"/>
  <c r="AL46" i="2" s="1"/>
  <c r="AM46" i="2" s="1"/>
  <c r="AN46" i="2" s="1"/>
  <c r="AQ46" i="2" s="1"/>
  <c r="AR46" i="2" s="1"/>
  <c r="AS46" i="2" s="1"/>
  <c r="AT46" i="2" s="1"/>
  <c r="H20" i="1"/>
  <c r="I20" i="1" s="1"/>
  <c r="K20" i="1" s="1"/>
  <c r="L20" i="1" s="1"/>
  <c r="N20" i="1" s="1"/>
  <c r="O20" i="1" s="1"/>
  <c r="I68" i="4"/>
  <c r="J68" i="4" s="1"/>
  <c r="K68" i="4" s="1"/>
  <c r="L68" i="4" s="1"/>
  <c r="M68" i="4" s="1"/>
  <c r="H70" i="4"/>
  <c r="I70" i="4" s="1"/>
  <c r="J70" i="4" s="1"/>
  <c r="K70" i="4" s="1"/>
  <c r="L70" i="4" s="1"/>
  <c r="M70" i="4" s="1"/>
  <c r="H68" i="4"/>
  <c r="H66" i="4"/>
  <c r="I66" i="4" s="1"/>
  <c r="J66" i="4" s="1"/>
  <c r="K66" i="4" s="1"/>
  <c r="L66" i="4" s="1"/>
  <c r="M66" i="4" s="1"/>
  <c r="I63" i="4"/>
  <c r="J63" i="4" s="1"/>
  <c r="K63" i="4" s="1"/>
  <c r="L63" i="4" s="1"/>
  <c r="M63" i="4" s="1"/>
  <c r="N63" i="4" s="1"/>
  <c r="O63" i="4" s="1"/>
  <c r="P63" i="4" s="1"/>
  <c r="Q63" i="4" s="1"/>
  <c r="R63" i="4" s="1"/>
  <c r="S63" i="4" s="1"/>
  <c r="T63" i="4" s="1"/>
  <c r="U63" i="4" s="1"/>
  <c r="H64" i="4"/>
  <c r="I64" i="4" s="1"/>
  <c r="J64" i="4" s="1"/>
  <c r="K64" i="4" s="1"/>
  <c r="L64" i="4" s="1"/>
  <c r="M64" i="4" s="1"/>
  <c r="N64" i="4" s="1"/>
  <c r="O64" i="4" s="1"/>
  <c r="P64" i="4" s="1"/>
  <c r="Q64" i="4" s="1"/>
  <c r="R64" i="4" s="1"/>
  <c r="S64" i="4" s="1"/>
  <c r="T64" i="4" s="1"/>
  <c r="U64" i="4" s="1"/>
  <c r="H63" i="4"/>
  <c r="H62" i="4"/>
  <c r="I62" i="4" s="1"/>
  <c r="J62" i="4" s="1"/>
  <c r="K62" i="4" s="1"/>
  <c r="L62" i="4" s="1"/>
  <c r="H61" i="4"/>
  <c r="I61" i="4" s="1"/>
  <c r="J61" i="4" s="1"/>
  <c r="K61" i="4" s="1"/>
  <c r="L61" i="4" s="1"/>
  <c r="M61" i="4" s="1"/>
  <c r="H60" i="4"/>
  <c r="I60" i="4" s="1"/>
  <c r="J60" i="4" s="1"/>
  <c r="K60" i="4" s="1"/>
  <c r="L60" i="4" s="1"/>
  <c r="M60" i="4" s="1"/>
  <c r="H59" i="4"/>
  <c r="I59" i="4" s="1"/>
  <c r="J59" i="4" s="1"/>
  <c r="K59" i="4" s="1"/>
  <c r="L59" i="4" s="1"/>
  <c r="M59" i="4" s="1"/>
  <c r="H55" i="4"/>
  <c r="I55" i="4" s="1"/>
  <c r="J55" i="4" s="1"/>
  <c r="K55" i="4" s="1"/>
  <c r="L55" i="4" s="1"/>
  <c r="M55" i="4" s="1"/>
  <c r="I53" i="4"/>
  <c r="J53" i="4" s="1"/>
  <c r="K53" i="4" s="1"/>
  <c r="L53" i="4" s="1"/>
  <c r="M53" i="4" s="1"/>
  <c r="H50" i="4"/>
  <c r="I50" i="4" s="1"/>
  <c r="J50" i="4" s="1"/>
  <c r="K50" i="4" s="1"/>
  <c r="L50" i="4" s="1"/>
  <c r="M50" i="4" s="1"/>
  <c r="H43" i="4"/>
  <c r="I43" i="4" s="1"/>
  <c r="J43" i="4" s="1"/>
  <c r="K43" i="4" s="1"/>
  <c r="L43" i="4" s="1"/>
  <c r="M43" i="4" s="1"/>
  <c r="H37" i="4"/>
  <c r="I37" i="4" s="1"/>
  <c r="J37" i="4" s="1"/>
  <c r="K37" i="4" s="1"/>
  <c r="L37" i="4" s="1"/>
  <c r="M37" i="4" s="1"/>
  <c r="H35" i="4"/>
  <c r="I35" i="4" s="1"/>
  <c r="J35" i="4" s="1"/>
  <c r="K35" i="4" s="1"/>
  <c r="L35" i="4" s="1"/>
  <c r="M35" i="4" s="1"/>
  <c r="N35" i="4" s="1"/>
  <c r="O35" i="4" s="1"/>
  <c r="P35" i="4" s="1"/>
  <c r="Q35" i="4" s="1"/>
  <c r="R35" i="4" s="1"/>
  <c r="S35" i="4" s="1"/>
  <c r="T35" i="4" s="1"/>
  <c r="U35" i="4" s="1"/>
  <c r="H34" i="4"/>
  <c r="I34" i="4" s="1"/>
  <c r="J34" i="4" s="1"/>
  <c r="J33" i="4" s="1"/>
  <c r="H33" i="4"/>
  <c r="I33" i="4" s="1"/>
  <c r="H29" i="4"/>
  <c r="I29" i="4" s="1"/>
  <c r="J29" i="4" s="1"/>
  <c r="K29" i="4" s="1"/>
  <c r="L29" i="4" s="1"/>
  <c r="M29" i="4" s="1"/>
  <c r="N29" i="4" s="1"/>
  <c r="O29" i="4" s="1"/>
  <c r="P29" i="4" s="1"/>
  <c r="Q29" i="4" s="1"/>
  <c r="R29" i="4" s="1"/>
  <c r="S29" i="4" s="1"/>
  <c r="T29" i="4" s="1"/>
  <c r="U29" i="4" s="1"/>
  <c r="H27" i="4"/>
  <c r="I27" i="4" s="1"/>
  <c r="J27" i="4" s="1"/>
  <c r="K27" i="4" s="1"/>
  <c r="L27" i="4" s="1"/>
  <c r="M27" i="4" s="1"/>
  <c r="H21" i="4"/>
  <c r="I21" i="4" s="1"/>
  <c r="J21" i="4" s="1"/>
  <c r="K21" i="4" s="1"/>
  <c r="L21" i="4" s="1"/>
  <c r="M21" i="4" s="1"/>
  <c r="N21" i="4" s="1"/>
  <c r="O21" i="4" s="1"/>
  <c r="K43" i="2"/>
  <c r="L43" i="2" s="1"/>
  <c r="M43" i="2" s="1"/>
  <c r="N43" i="2" s="1"/>
  <c r="O43" i="2" s="1"/>
  <c r="P43" i="2" s="1"/>
  <c r="Q43" i="2" s="1"/>
  <c r="R43" i="2" s="1"/>
  <c r="U43" i="2" s="1"/>
  <c r="V43" i="2" s="1"/>
  <c r="W43" i="2" s="1"/>
  <c r="Z43" i="2" s="1"/>
  <c r="AA43" i="2" s="1"/>
  <c r="AB43" i="2" s="1"/>
  <c r="AC43" i="2" s="1"/>
  <c r="AD43" i="2" s="1"/>
  <c r="AE43" i="2" s="1"/>
  <c r="AF43" i="2" s="1"/>
  <c r="AI43" i="2" s="1"/>
  <c r="AJ43" i="2" s="1"/>
  <c r="AK43" i="2" s="1"/>
  <c r="AL43" i="2" s="1"/>
  <c r="AO43" i="2" s="1"/>
  <c r="AP43" i="2" s="1"/>
  <c r="AQ43" i="2" s="1"/>
  <c r="AR43" i="2" s="1"/>
  <c r="AS43" i="2" s="1"/>
  <c r="AT43" i="2" s="1"/>
  <c r="H25" i="4"/>
  <c r="I25" i="4" s="1"/>
  <c r="J25" i="4" s="1"/>
  <c r="K25" i="4" s="1"/>
  <c r="L25" i="4" s="1"/>
  <c r="M25" i="4" s="1"/>
  <c r="N25" i="4" s="1"/>
  <c r="O25" i="4" s="1"/>
  <c r="P25" i="4" s="1"/>
  <c r="Q25" i="4" s="1"/>
  <c r="R25" i="4" s="1"/>
  <c r="S25" i="4" s="1"/>
  <c r="T25" i="4" s="1"/>
  <c r="U25" i="4" s="1"/>
  <c r="N61" i="4" l="1"/>
  <c r="O61" i="4" s="1"/>
  <c r="P61" i="4" s="1"/>
  <c r="M62" i="4"/>
  <c r="N62" i="4" s="1"/>
  <c r="O62" i="4" s="1"/>
  <c r="P62" i="4" s="1"/>
  <c r="AE31" i="2"/>
  <c r="AF31" i="2" s="1"/>
  <c r="AG31" i="2" s="1"/>
  <c r="AH31" i="2" s="1"/>
  <c r="AK31" i="2" s="1"/>
  <c r="AL31" i="2" s="1"/>
  <c r="AM31" i="2" s="1"/>
  <c r="AN31" i="2" s="1"/>
  <c r="AQ31" i="2" s="1"/>
  <c r="AR31" i="2" s="1"/>
  <c r="AS31" i="2" s="1"/>
  <c r="AT31" i="2" s="1"/>
  <c r="N60" i="4"/>
  <c r="O60" i="4" s="1"/>
  <c r="P60" i="4" s="1"/>
  <c r="Q60" i="4" s="1"/>
  <c r="R60" i="4" s="1"/>
  <c r="S60" i="4" s="1"/>
  <c r="T60" i="4" s="1"/>
  <c r="U60" i="4" s="1"/>
  <c r="N53" i="4"/>
  <c r="O53" i="4" s="1"/>
  <c r="P53" i="4" s="1"/>
  <c r="P21" i="4"/>
  <c r="Q21" i="4" s="1"/>
  <c r="R21" i="4" s="1"/>
  <c r="S21" i="4" s="1"/>
  <c r="T21" i="4" s="1"/>
  <c r="U21" i="4" s="1"/>
  <c r="AT52" i="2"/>
  <c r="AE48" i="2"/>
  <c r="AF48" i="2" s="1"/>
  <c r="AG48" i="2" s="1"/>
  <c r="AH48" i="2" s="1"/>
  <c r="AK48" i="2" s="1"/>
  <c r="AL48" i="2" s="1"/>
  <c r="AM48" i="2" s="1"/>
  <c r="AN48" i="2" s="1"/>
  <c r="AQ48" i="2" s="1"/>
  <c r="AR48" i="2" s="1"/>
  <c r="AS48" i="2" s="1"/>
  <c r="AT48" i="2" s="1"/>
  <c r="AT44" i="2"/>
  <c r="P20" i="1"/>
  <c r="Q20" i="1" s="1"/>
  <c r="R20" i="1" s="1"/>
  <c r="S20" i="1" s="1"/>
  <c r="U20" i="1" s="1"/>
  <c r="V20" i="1" s="1"/>
  <c r="W20" i="1" s="1"/>
  <c r="X20" i="1" s="1"/>
  <c r="N68" i="4"/>
  <c r="O68" i="4" s="1"/>
  <c r="P68" i="4" s="1"/>
  <c r="Q68" i="4" s="1"/>
  <c r="R68" i="4" s="1"/>
  <c r="S68" i="4" s="1"/>
  <c r="T68" i="4" s="1"/>
  <c r="U68" i="4" s="1"/>
  <c r="N66" i="4"/>
  <c r="O66" i="4" s="1"/>
  <c r="P66" i="4" s="1"/>
  <c r="Q66" i="4" s="1"/>
  <c r="R66" i="4" s="1"/>
  <c r="S66" i="4" s="1"/>
  <c r="T66" i="4" s="1"/>
  <c r="U66" i="4" s="1"/>
  <c r="N70" i="4"/>
  <c r="O70" i="4" s="1"/>
  <c r="P70" i="4" s="1"/>
  <c r="Q70" i="4" s="1"/>
  <c r="R70" i="4" s="1"/>
  <c r="S70" i="4" s="1"/>
  <c r="T70" i="4" s="1"/>
  <c r="U70" i="4" s="1"/>
  <c r="N59" i="4"/>
  <c r="N55" i="4"/>
  <c r="O55" i="4" s="1"/>
  <c r="P55" i="4" s="1"/>
  <c r="Q55" i="4" s="1"/>
  <c r="R55" i="4" s="1"/>
  <c r="S55" i="4" s="1"/>
  <c r="T55" i="4" s="1"/>
  <c r="U55" i="4" s="1"/>
  <c r="N50" i="4"/>
  <c r="O50" i="4" s="1"/>
  <c r="P50" i="4" s="1"/>
  <c r="N48" i="4"/>
  <c r="O48" i="4" s="1"/>
  <c r="U45" i="4"/>
  <c r="N43" i="4"/>
  <c r="O43" i="4" s="1"/>
  <c r="P43" i="4" s="1"/>
  <c r="Q43" i="4" s="1"/>
  <c r="R43" i="4" s="1"/>
  <c r="S43" i="4" s="1"/>
  <c r="T43" i="4" s="1"/>
  <c r="U43" i="4" s="1"/>
  <c r="U39" i="4"/>
  <c r="N37" i="4"/>
  <c r="O37" i="4" s="1"/>
  <c r="P37" i="4" s="1"/>
  <c r="K34" i="4"/>
  <c r="L34" i="4" s="1"/>
  <c r="M34" i="4" s="1"/>
  <c r="N34" i="4" s="1"/>
  <c r="K33" i="4"/>
  <c r="N27" i="4"/>
  <c r="L24" i="4"/>
  <c r="M24" i="4" s="1"/>
  <c r="N24" i="4" s="1"/>
  <c r="O24" i="4" s="1"/>
  <c r="P24" i="4" l="1"/>
  <c r="Q24" i="4" s="1"/>
  <c r="R24" i="4" s="1"/>
  <c r="S24" i="4" s="1"/>
  <c r="T24" i="4" s="1"/>
  <c r="U24" i="4" s="1"/>
  <c r="Q62" i="4"/>
  <c r="R62" i="4" s="1"/>
  <c r="S62" i="4" s="1"/>
  <c r="T62" i="4" s="1"/>
  <c r="U62" i="4" s="1"/>
  <c r="Q61" i="4"/>
  <c r="R61" i="4" s="1"/>
  <c r="S61" i="4" s="1"/>
  <c r="T61" i="4" s="1"/>
  <c r="U61" i="4" s="1"/>
  <c r="Q50" i="4"/>
  <c r="R50" i="4" s="1"/>
  <c r="S50" i="4" s="1"/>
  <c r="T50" i="4" s="1"/>
  <c r="U50" i="4" s="1"/>
  <c r="O34" i="4"/>
  <c r="P34" i="4" s="1"/>
  <c r="Q34" i="4" s="1"/>
  <c r="R34" i="4" s="1"/>
  <c r="S34" i="4" s="1"/>
  <c r="T34" i="4" s="1"/>
  <c r="U34" i="4" s="1"/>
  <c r="Q37" i="4"/>
  <c r="R37" i="4" s="1"/>
  <c r="S37" i="4" s="1"/>
  <c r="T37" i="4" s="1"/>
  <c r="U37" i="4" s="1"/>
  <c r="Q53" i="4"/>
  <c r="R53" i="4" s="1"/>
  <c r="S53" i="4" s="1"/>
  <c r="T53" i="4" s="1"/>
  <c r="U53" i="4" s="1"/>
  <c r="O59" i="4"/>
  <c r="P48" i="4"/>
  <c r="Q48" i="4" s="1"/>
  <c r="R48" i="4" s="1"/>
  <c r="S48" i="4" s="1"/>
  <c r="T48" i="4" s="1"/>
  <c r="U48" i="4" s="1"/>
  <c r="O27" i="4"/>
  <c r="P27" i="4" s="1"/>
  <c r="Q27" i="4" s="1"/>
  <c r="R27" i="4" s="1"/>
  <c r="S27" i="4" s="1"/>
  <c r="T27" i="4" s="1"/>
  <c r="U27" i="4" s="1"/>
  <c r="L33" i="4"/>
  <c r="M33" i="4" s="1"/>
  <c r="N33" i="4" s="1"/>
  <c r="O33" i="4" s="1"/>
  <c r="P33" i="4" s="1"/>
  <c r="Q33" i="4" s="1"/>
  <c r="R33" i="4" s="1"/>
  <c r="S33" i="4" s="1"/>
  <c r="T33" i="4" s="1"/>
  <c r="U33" i="4" s="1"/>
  <c r="P59" i="4" l="1"/>
  <c r="Q59" i="4" s="1"/>
  <c r="R59" i="4" s="1"/>
  <c r="S59" i="4" s="1"/>
  <c r="T59" i="4" s="1"/>
  <c r="U59" i="4" s="1"/>
</calcChain>
</file>

<file path=xl/sharedStrings.xml><?xml version="1.0" encoding="utf-8"?>
<sst xmlns="http://schemas.openxmlformats.org/spreadsheetml/2006/main" count="1392" uniqueCount="249">
  <si>
    <r>
      <rPr>
        <b/>
        <u/>
        <sz val="18"/>
        <rFont val="Bookman Old Style"/>
        <family val="1"/>
      </rPr>
      <t>Nom de l'Autorité Contractante</t>
    </r>
    <r>
      <rPr>
        <b/>
        <sz val="18"/>
        <rFont val="Bookman Old Style"/>
        <family val="1"/>
      </rPr>
      <t>:  Société Immobilière et d'Amenagement Urbain (SImAU)</t>
    </r>
  </si>
  <si>
    <t>Date d'approbation du Plan de Passation de Marchés :</t>
  </si>
  <si>
    <t>MARCHES DE FOURNITURES</t>
  </si>
  <si>
    <t>N°</t>
  </si>
  <si>
    <t>Description</t>
  </si>
  <si>
    <t>DONNEES DE BASES</t>
  </si>
  <si>
    <t>EVALUATION DES OFFRES TECHNIQUES</t>
  </si>
  <si>
    <t/>
  </si>
  <si>
    <t>Mode de Passation de Marchés ( AOI, AON, DRP, DC,ED)</t>
  </si>
  <si>
    <t>Montant Estimatif en FCFA et en HT</t>
  </si>
  <si>
    <t>Source de financement (BN, BA, FE et Don)</t>
  </si>
  <si>
    <t>Date d'élaboration du DAOI, DAON, DRP, DC</t>
  </si>
  <si>
    <t>Date de réception de la DAOI, DAON, DRP, DC par l'Organe de contrôle (DNCMP, CCMP et DDCMP)</t>
  </si>
  <si>
    <t>Date de réception de l'avis de non objection de l'Organe de contrôle (DNCMP, CCMP et DDCMP)</t>
  </si>
  <si>
    <t xml:space="preserve">Date de l'avis de non objection du PTF </t>
  </si>
  <si>
    <t>Date d'envoie du DAOI, DAON, DRP, DC à l'organe du contrôle compétent pour cachet BON A LANCER</t>
  </si>
  <si>
    <t>Date  de réception de l'avis BON A LANCER de l'organe de controle</t>
  </si>
  <si>
    <t>Avis de non objetion du bailleur et cachet BON A LANCER</t>
  </si>
  <si>
    <t xml:space="preserve">Date de publication de l'avis </t>
  </si>
  <si>
    <t>Date de dépôt des offres de soumission</t>
  </si>
  <si>
    <t xml:space="preserve">Date d'ouverture des offres </t>
  </si>
  <si>
    <t>Date d'évaluation des offres</t>
  </si>
  <si>
    <t xml:space="preserve">Date d'envoie du rapport à l'organe de contrôle </t>
  </si>
  <si>
    <t>Date de réception des résultats de l'organe de contrôle</t>
  </si>
  <si>
    <t>Avis de non objetion du PTF</t>
  </si>
  <si>
    <t>Date de notification provisoire du marché</t>
  </si>
  <si>
    <t>Date de notification définitive du marché</t>
  </si>
  <si>
    <t>Date de réception de l'avis de non objection de l'organe de contrôle pour examen juridique du contrat</t>
  </si>
  <si>
    <t>Date d'approbation du contrat</t>
  </si>
  <si>
    <t>PROJET DE CONSTRUCTION DU PARC LOGISTIQUE DU GRAND NOKOUE A ABOMEY-CALAVI</t>
  </si>
  <si>
    <t>SO</t>
  </si>
  <si>
    <t>PROJET DE CONSTRUCTION DU QUARTIER CULTUREL ET CREATIF DE COTONOU (QCC)</t>
  </si>
  <si>
    <t>PM</t>
  </si>
  <si>
    <t>Budget National</t>
  </si>
  <si>
    <t>PROJET DE CONSTRUCTION DU NOUVEAU SIEGE DE L'ASSEMBLEE NATIONALE A PORTO-NOVO</t>
  </si>
  <si>
    <t>TOTAL</t>
  </si>
  <si>
    <t>DNCMP : Direction Nationale de Contrôle des Marchés Publics</t>
  </si>
  <si>
    <t>CCMP : Commission de Contrôle des Marchés Publics</t>
  </si>
  <si>
    <t>PTF : Partenaire Technique et Financier (Bailleur de fonds)</t>
  </si>
  <si>
    <t>BC : Bon de commande</t>
  </si>
  <si>
    <t>SO : Sans Objet</t>
  </si>
  <si>
    <t>Le Directeur Général</t>
  </si>
  <si>
    <t>ED : Entente Directe</t>
  </si>
  <si>
    <t>CM : Conseil des Ministres</t>
  </si>
  <si>
    <t>Moïse Achille HOUSSOU</t>
  </si>
  <si>
    <r>
      <rPr>
        <b/>
        <u/>
        <sz val="24"/>
        <rFont val="Bookman Old Style"/>
        <family val="1"/>
      </rPr>
      <t>Nom de l'Autorité Contractante</t>
    </r>
    <r>
      <rPr>
        <b/>
        <sz val="24"/>
        <rFont val="Bookman Old Style"/>
        <family val="1"/>
      </rPr>
      <t>: Société Immobilière et d'Amenagement Urbain (SImAU)</t>
    </r>
  </si>
  <si>
    <r>
      <rPr>
        <b/>
        <u/>
        <sz val="24"/>
        <rFont val="Bookman Old Style"/>
        <family val="1"/>
      </rPr>
      <t xml:space="preserve">Date d'approbation du Plan de Passation de Marchés </t>
    </r>
    <r>
      <rPr>
        <b/>
        <sz val="24"/>
        <rFont val="Bookman Old Style"/>
        <family val="1"/>
      </rPr>
      <t>: ….............................</t>
    </r>
  </si>
  <si>
    <t>MARCHES DE PRESTATIONS INTELLECTUELLES</t>
  </si>
  <si>
    <t>AMI</t>
  </si>
  <si>
    <t>EVALUATION DES OFFRES (AMI)</t>
  </si>
  <si>
    <t>DP</t>
  </si>
  <si>
    <t>EVALUATION DES PROPOSITIONS FIANCIERES</t>
  </si>
  <si>
    <t>Mode de Passation de Marchés (AMI, DP, DC, DRP, ED)</t>
  </si>
  <si>
    <t>Méthode de sélection (SFQC, SPBP, SFBD, QT, SMC, CI et DP)</t>
  </si>
  <si>
    <t xml:space="preserve">Date d'élaboration  de l'AMI </t>
  </si>
  <si>
    <t>Date de réception de l'AMI par l'Organe de contrôle (DNCMP, CCMP et DDCMP)</t>
  </si>
  <si>
    <t>Date de réception de l'AMI par le PTF</t>
  </si>
  <si>
    <t>Date de l'avis de non objection du PTF</t>
  </si>
  <si>
    <t>Date de réception de l'AMI corrigé par l'organe de contrôle pour le BON A LANCER.</t>
  </si>
  <si>
    <t>Date de l'avis de non objection du PTF                      (Cachet bon à lancer)</t>
  </si>
  <si>
    <t>Date de publication de l'avis à manifestation d'intérêt par la PRMP.</t>
  </si>
  <si>
    <t>Date de dépôt des offres de l'AMI</t>
  </si>
  <si>
    <t>Date d'ouverture des plis de l'AMI</t>
  </si>
  <si>
    <t>Date d'évaluation des offres de l'AMI</t>
  </si>
  <si>
    <t>Date de réception des rapports d'évaluation de l'AMI par l'organe de contrôle compétent.</t>
  </si>
  <si>
    <t>Date de réception de l'avis de non objection de l'organe de contrôle compétent.</t>
  </si>
  <si>
    <t>Date de réception des rapports d'évaluation de l'AMI par le PTF</t>
  </si>
  <si>
    <t>Date de réception de l'avis de non objection du PTF</t>
  </si>
  <si>
    <t>Date d'élaboration de DP</t>
  </si>
  <si>
    <t>Date de réception de la DP par l'Organe de contrôle (DNCMP, CCMP et DDCMP)</t>
  </si>
  <si>
    <t>Date de réception de la DP par le PTF</t>
  </si>
  <si>
    <t>Date de réception de la DP corrigé avec le BON A LANCER.</t>
  </si>
  <si>
    <t>Date d'invitation à la soumission</t>
  </si>
  <si>
    <t>Date d'ouverture des offres techniques</t>
  </si>
  <si>
    <t>Date d'envoie des résultats à l'organe de contrôle</t>
  </si>
  <si>
    <t>Date d'envoie des résultats au PTF</t>
  </si>
  <si>
    <t>Date d'ouverture des offres financières</t>
  </si>
  <si>
    <t>Notification provsoire du marché</t>
  </si>
  <si>
    <t>Date d'examen juridique du contrat par l'organe de contrôle.</t>
  </si>
  <si>
    <t>PROGRAMME 20000 LOGEMENTS</t>
  </si>
  <si>
    <t>Entente Directe</t>
  </si>
  <si>
    <t>/</t>
  </si>
  <si>
    <t>CNSS</t>
  </si>
  <si>
    <t>BIsD</t>
  </si>
  <si>
    <t>CCIB</t>
  </si>
  <si>
    <t>PROJET DE CONSTRUCTION DES INFRASTRUCTURES COMMUNAUTAIRES DANS LA VILLE DE OUIDAH</t>
  </si>
  <si>
    <t>PROJET DE CONSTRUCTION DU POLE AGROALIMENTAIRE DE L'AGGLOMERATION DU GRAND NOKOUE A ABOMEY-CALAVI</t>
  </si>
  <si>
    <t xml:space="preserve">MI: Manifestation d'Intérêt </t>
  </si>
  <si>
    <t>AMI : Appel à Manifestation d'Intérêt</t>
  </si>
  <si>
    <t>CR : Consultation Restreinte</t>
  </si>
  <si>
    <t>SFQC : Sélection Fondé sur la Qualité et le Coût</t>
  </si>
  <si>
    <t>SPBP : Sélection fondée sur le "Plus Bas Prix"</t>
  </si>
  <si>
    <t>SMC : Sélection au Moindre Coût</t>
  </si>
  <si>
    <t>SFBD : Sélection Fondée sur un Budget Déterminé</t>
  </si>
  <si>
    <t>QT : Qualité Technique</t>
  </si>
  <si>
    <t>DDP : Demande de prix</t>
  </si>
  <si>
    <t>CI : Consultant Individuel</t>
  </si>
  <si>
    <t>NA: Non Appliqué</t>
  </si>
  <si>
    <t>PM : Pour Mémoire</t>
  </si>
  <si>
    <t xml:space="preserve">      </t>
  </si>
  <si>
    <r>
      <rPr>
        <b/>
        <u/>
        <sz val="20"/>
        <rFont val="Bookman Old Style"/>
        <family val="1"/>
      </rPr>
      <t>Nom de l'Autorité Contractante</t>
    </r>
    <r>
      <rPr>
        <b/>
        <sz val="20"/>
        <rFont val="Bookman Old Style"/>
        <family val="1"/>
      </rPr>
      <t>: Société Immobilière et d'Amenagement Urbain (SImAU)</t>
    </r>
  </si>
  <si>
    <r>
      <rPr>
        <b/>
        <u/>
        <sz val="20"/>
        <rFont val="Bookman Old Style"/>
        <family val="1"/>
      </rPr>
      <t xml:space="preserve">Date d'approbation du Plan de Passation des Marchés </t>
    </r>
    <r>
      <rPr>
        <b/>
        <sz val="20"/>
        <rFont val="Bookman Old Style"/>
        <family val="1"/>
      </rPr>
      <t xml:space="preserve">:  </t>
    </r>
  </si>
  <si>
    <t>MARCHES DE TRAVAUX</t>
  </si>
  <si>
    <t>DAOI; DAON; DRP; DC</t>
  </si>
  <si>
    <t>EVALUATION DES OFFRES (AOI; AON; DC; DRP; SD)</t>
  </si>
  <si>
    <t>ATTRIBUTION DE MARCHE</t>
  </si>
  <si>
    <t>Mode de Passation de Marchés ( AON; AOI; DC; DRP; ED)</t>
  </si>
  <si>
    <t>Date d'élaboration du DAOI; DAON; DRP; DC</t>
  </si>
  <si>
    <t>Date de réception du DAOI; DAON; DRP; DC  par l'Organe de contrôle (DNCMP, CCMP et DDCMP)</t>
  </si>
  <si>
    <t>Date de réception du DAOI; DAON; DRP; DC;  pour BON A LANCER</t>
  </si>
  <si>
    <t>Date de l'avis de non objection du PTF (CACHET BON A LANCER)</t>
  </si>
  <si>
    <t>Date de publication de l'avis d'Appel d'offres ou d'invitation des soumissionnaires</t>
  </si>
  <si>
    <t>Date de dépôt des offres</t>
  </si>
  <si>
    <t xml:space="preserve">Date d'ouverture des plis </t>
  </si>
  <si>
    <t>Date de réception du rapport d'évaluation des offres par l'organe de contrôle compétent ou le PTF/CA.</t>
  </si>
  <si>
    <t>Date de réception de l'avis de non objection de l'organe de contrôle compétent /PTF/CA</t>
  </si>
  <si>
    <t>Notification provisoire du marché</t>
  </si>
  <si>
    <t>Date d'avis juridique du contrat de l'organe de contrôle/PTF/CA</t>
  </si>
  <si>
    <t xml:space="preserve">Entente Directe </t>
  </si>
  <si>
    <t xml:space="preserve">SOPIE </t>
  </si>
  <si>
    <t>PROJET DE CONSTRUCTION POUR LA CHAMBRE DE COMMERCE ET D'INDUSTRIE DU BENIN (CCIB)</t>
  </si>
  <si>
    <t>PROJET DE VIABILISATION ET DE CONSTRUCTION DES LOGEMENTS SOCIAUX OUEDO 2 (EX AFH)</t>
  </si>
  <si>
    <t>PROJET DE CONSTRUCTION DE LA RESIDENCE DU MINISTERE DE L'ECONOMIE ET DES FINANCES 2 (MEF 2)</t>
  </si>
  <si>
    <t>Conception et réalisation des travaux de construction de la résidence du ministère de l'Economie et des Finances 2 (MEF 2)</t>
  </si>
  <si>
    <t>PROJET DE CONSTRUCTION DES INFRASTRUCTURES COMMUNAUTAIRES DANS LA VILLE DE COTONOU</t>
  </si>
  <si>
    <t>APIEX</t>
  </si>
  <si>
    <t>PROJET DE CONSTRUCTION DU HANGAR DE ZONGO A COTONOU</t>
  </si>
  <si>
    <t>AOI : Appel d'Offres Internationnal</t>
  </si>
  <si>
    <t>AOOI : Appel d'Offres Ouvert Internationnal</t>
  </si>
  <si>
    <t>AON : Appel d'Offres Nationnal</t>
  </si>
  <si>
    <t>BN : Budget National</t>
  </si>
  <si>
    <t>SOPIE</t>
  </si>
  <si>
    <t>Consultation de cabinets</t>
  </si>
  <si>
    <t>S0</t>
  </si>
  <si>
    <t>Mission de maitrise d’œuvre du projet de  de construction d’un complexe de sécurité de la Cité Nouvelle de Ouèdo (Commissariat et Caserne de sapeurs-pompiers)</t>
  </si>
  <si>
    <t>Mission de d’Études d’Impact Environnemental, Social et de suivi, Santé et Sécurité du projet de construction d’un complexe de sécurité de la Cité Nouvelle de Ouèdo (Commissariat et Caserne de sapeurs-pompiers)</t>
  </si>
  <si>
    <t>Mission de Contrôle Technique du projet de construction d’un complexe de sécurité de la Cité Nouvelle de Ouèdo (Commissariat et Caserne de sapeurs-pompiers)</t>
  </si>
  <si>
    <t>Mission de maitrise d’œuvre du projet de construction du centre de santé de la Cité Nouvelle de Ouèdo</t>
  </si>
  <si>
    <t>Budget national</t>
  </si>
  <si>
    <t>Mission d’Études d’Impact Environnemental, Social et de suivi, Santé et Sécurité du projet de construction du centre de santé de la Cité Nouvelle de Ouèdo</t>
  </si>
  <si>
    <t>Mission de Contrôle Technique du projet de construction du centre de santé de la Cité Nouvelle de Ouèdo</t>
  </si>
  <si>
    <t>Mission complémentaire d’audit financier du projet de construction de 1792 Logements sociaux et économiques à Ouèdo</t>
  </si>
  <si>
    <t>Mission d’audit technique et financier du projet de construction du château d’eau et de l’usine d’eau à Ouèdo dans la Commune d’Abomey-Calavi</t>
  </si>
  <si>
    <t>BOAD</t>
  </si>
  <si>
    <t>Mission d’Études d’Impact Environnemental, Social et de suivi, Santé et Sécurité du projet de construction du bâtiment d’archivage sur le Parc Logistique du Grand Nokoue</t>
  </si>
  <si>
    <t xml:space="preserve">                               PM</t>
  </si>
  <si>
    <t>Mission de Contrôle Technique du projet de construction du bâtiment d’archivage sur le Parc Logistique du Grand Nokoue</t>
  </si>
  <si>
    <t>PROJET DE CONSTRUCTION DU CENTRE D’HEBERGEMENT POUR VICTIMES BASEES SUR LE GENRE</t>
  </si>
  <si>
    <t>Mission de maîtrise d’œuvre complète du projet de construction du centre d’hébergement pour victimes basées sur le genre</t>
  </si>
  <si>
    <t>Mission d’Études d’Impact Environnemental, Social et de suivi, Santé et Sécurité du projet de construction du centre d’hébergement pour victimes basées sur le genre</t>
  </si>
  <si>
    <t>Mission de contrôle technique du projet de construction du centre d’hébergement pour victimes basées sur le genre</t>
  </si>
  <si>
    <t>PROJET DE CONSTRUCTION DU CENTRE TECHNIQUE AGROALIMENTAIRE</t>
  </si>
  <si>
    <t>Mission de contrôle technique du projet de construction du Centre Technique Agroalimentaire à Abomey-Calavi</t>
  </si>
  <si>
    <t>Mission d’Études d’Impact Environnemental, Social et de suivi, Santé et Sécurité du projet de construction du Centre Technique Agroalimentaire à Abomey-Calavi</t>
  </si>
  <si>
    <t>Mission d’assistance technique sur site : mise à disposition de deux ingénieurs à temps plein pour les réceptions des parties d’ouvrage et la participation a la supervision des travaux de génie-civil &amp; lots techniques</t>
  </si>
  <si>
    <t>Budget de l’Assemblée National</t>
  </si>
  <si>
    <t>PROJET DE CONSTRUCTION DE LA RESIDENCE DU PRESIDENT DE L’ASSEMBLEE NATIOANLE</t>
  </si>
  <si>
    <t>Mission de maîtrise d’œuvre complète du projet de construction de la résidence du Président de l'Assemblée Nationale</t>
  </si>
  <si>
    <t xml:space="preserve">Mission de contrôle technique du projet de construction de la résidence du Président de l'Assemblée Nationale </t>
  </si>
  <si>
    <t>Mission d’Études d’Impact Environnemental, Social et de suivi, Santé et Sécurité du projet de construction de la résidence du Président de l'Assemblée Nationale</t>
  </si>
  <si>
    <t>Budget de l’Assemblée Nationale</t>
  </si>
  <si>
    <t>Mission de contrôle technique du projet de construction de quatre (04) Bureaux d’Arrondissement de la Mairie de Ouidah</t>
  </si>
  <si>
    <t xml:space="preserve">Budget Mairie de Ouidah </t>
  </si>
  <si>
    <t>Mission d’Études d’Impact Environnemental, Social et de suivi, Santé et Sécurité du projet de construction de quatre (04) Bureaux d’Arrondissement de la Mairie de Ouidah</t>
  </si>
  <si>
    <t>Mission de maîtrise d’œuvre complète du projet de construction de de l'abattoir de volailles</t>
  </si>
  <si>
    <t>Mission de contrôle technique du projet de construction de l'abattoir de volailles</t>
  </si>
  <si>
    <t>Mission d’Études d’Impact Environnemental, Social et de suivi, Santé et Sécurité du projet de construction de l'abattoir de volailles</t>
  </si>
  <si>
    <t>PROJET DE CONSTRUCTION DU CENTRE TECHNIQUE AGROALIMENTAIRE DU GRAND NOKOUE A ABOMEY-CALAVI</t>
  </si>
  <si>
    <t>PROJET DE CONSTRUCTION DES INFRASTRUCTURES DU CENTRE DE FORMATION POUR L’ADMINISTRATION LOCALE (CeFAL) À ALLADA</t>
  </si>
  <si>
    <t>Mission d’étude de faisabilité architecturale pour la construction des infrastructures du CeFAL à Allada</t>
  </si>
  <si>
    <t>Mission d’Études d’Impact Environnemental, Social et de suivi, Santé et Sécurité du projet de construction des infrastructures du CeFAL à Allada</t>
  </si>
  <si>
    <t>Mission de contrôle technique du projet de construction des infrastructures du CeFAL à Allada</t>
  </si>
  <si>
    <t>Budget CeFAL</t>
  </si>
  <si>
    <r>
      <rPr>
        <b/>
        <sz val="18"/>
        <rFont val="Bookman Old Style"/>
        <family val="1"/>
      </rPr>
      <t>PROJET DE MODERNISATION DES INFRASTRUCTURES DE L'UNAFRICA ET DU CPA, DE CONSTRUCTION D'UNE GALERIE D'ARTS</t>
    </r>
    <r>
      <rPr>
        <sz val="18"/>
        <rFont val="Bookman Old Style"/>
        <family val="1"/>
      </rPr>
      <t xml:space="preserve">     </t>
    </r>
  </si>
  <si>
    <t>Mission de maîtrise d’œuvre complète du projet de rénovation du hall des sports et d'aménagement du Parc Urbain</t>
  </si>
  <si>
    <t>Fourniture et installation des équipements de cuisine au profit du projet de construction des hangars de Zongo à Cotonou</t>
  </si>
  <si>
    <t>Budget PAC</t>
  </si>
  <si>
    <t xml:space="preserve">   Entente                   Directe</t>
  </si>
  <si>
    <t>PROJET QCC</t>
  </si>
  <si>
    <t>Fourniture et installation des équipements de sonorisation, d'audio-visuel et ameublement au profit de la salle de jeux Pôle Loisir</t>
  </si>
  <si>
    <t>Travaux d’achèvement de la viabilisation de site et de la construction de 1792 logements sociaux et économiques à Ouèdo</t>
  </si>
  <si>
    <t>Banque Islamique de Développement (BIsD)</t>
  </si>
  <si>
    <t>Travaux d’achèvement de la viabilisation de site et de la construction de 3035 logements sociaux et économiques à Ouèdo</t>
  </si>
  <si>
    <t xml:space="preserve">                                     PM</t>
  </si>
  <si>
    <t>Banque Ouest Africaine de Développement (BOAD)</t>
  </si>
  <si>
    <t>PROGRAMME 20 000 LOGEMENTS</t>
  </si>
  <si>
    <t>Travaux de construction d’un complexe de sécurité de la Cité Nouvelle de Ouèdo (Commissariat et Caserne de sapeurs-pompiers)</t>
  </si>
  <si>
    <t>Travaux de construction du centre de santé de la Cité Nouvelle de Ouèdo</t>
  </si>
  <si>
    <t>Travaux de construction du bâtiment d’archivage sur le Parc Logistique du Grand Nokoue</t>
  </si>
  <si>
    <t>Travaux de construction du centre d’hébergement pour victimes basées sur le genre</t>
  </si>
  <si>
    <t>Travaux de construction de la maison des Médias</t>
  </si>
  <si>
    <t>Travaux de construction de l’École des Beaux-Arts à Cotonou</t>
  </si>
  <si>
    <t>Travaux de construction du Planétarium à Cotonou</t>
  </si>
  <si>
    <t>Travaux de construction de l’ARENA</t>
  </si>
  <si>
    <t>Travaux de construction du quartier culturel et créatif de Cotonou (QCC)</t>
  </si>
  <si>
    <t>Travaux de construction du Centre Technique Agroalimentaire à Abomey-Calavi</t>
  </si>
  <si>
    <t>Consultation d’Entreprises</t>
  </si>
  <si>
    <t xml:space="preserve">Travaux complémentaires de second œuvre : sonorisation - audiovisuel - ameublement hémicycle </t>
  </si>
  <si>
    <t>Travaux d'amenée de l'énergie électrique (SBEE) sur le site du nouveau siège de l'Assemblée Nationale à Porto-Novo</t>
  </si>
  <si>
    <t>Travaux d'amenée de la fibre optique (SBIN) sur le site du nouveau siège de l'Assemblée Nationale à Porto-Novo</t>
  </si>
  <si>
    <t>PROJET DE CONSTRUCTION DE LA RESIDENCE DU PRESIDENT DE L’ASSEMBLEE NATIONALE</t>
  </si>
  <si>
    <t>Travaux de construction de la résidence du Président de l'Assemblée Nationale</t>
  </si>
  <si>
    <t>Travaux d'amenée de l'Energie électrique (SBEE) sur le site de la résidence du Président de l'Assemblée Nationale</t>
  </si>
  <si>
    <t>Travaux d'amenée de l'eau potable (SONEB) sur le site de la résidence du Président de l'Assemblée Nationale</t>
  </si>
  <si>
    <t>Travaux d'amenée du fibre optique (SBIN) sur le site de la résidence du Président de l'Assemblée Nationale</t>
  </si>
  <si>
    <t>PROJET DE CONSTRUCTION DE LOGEMENTS SOCIAUX DE LA ZONE INDUSTRIELLES DE GLO-DJIGBE</t>
  </si>
  <si>
    <t>Travaux de construction de logements sociaux de la zone industrielles de Glo-Djigbé</t>
  </si>
  <si>
    <t>CDC Bénin</t>
  </si>
  <si>
    <t xml:space="preserve">Travaux de construction du Siège de la CCI Bénin </t>
  </si>
  <si>
    <t>Travaux de construction de la clôture provisoire du siège de la CCIB</t>
  </si>
  <si>
    <t>PROJET DE MODERNISATION DES INFRASTRUCTURES DE L'UNAFRICA ET DU CPA, DE CONSTRUCTION  D'UNE GALERIE D'ARTS</t>
  </si>
  <si>
    <t>Travaux de rénovation du hall des sports et d'aménagement du Parc Urbain</t>
  </si>
  <si>
    <t>Travaux de viabilisation du site de construction des logements à Ouèdo 2 (Ex AFH)</t>
  </si>
  <si>
    <t>Budget de la Mairie de Cotonou</t>
  </si>
  <si>
    <t xml:space="preserve">                                    PM</t>
  </si>
  <si>
    <t xml:space="preserve">Travaux de construction des Bureaux d’Arrondissement                                                                                                                                          </t>
  </si>
  <si>
    <t>Travaux de construction des Toilettes Publiques</t>
  </si>
  <si>
    <t>Travaux de construction de Fourrières Municipales</t>
  </si>
  <si>
    <t>Travaux de construction des Aires Modernes de Jeux</t>
  </si>
  <si>
    <t>Travaux de construction d’une (1) gare routière et Parkings</t>
  </si>
  <si>
    <t>Travaux de construction des marchés modernes d'Arrondissement</t>
  </si>
  <si>
    <t>Travaux de construction de quatre (04) Bureaux d’Arrondissement</t>
  </si>
  <si>
    <t>Budget de la Mairie de Ouidah + ANPT</t>
  </si>
  <si>
    <t xml:space="preserve">Travaux de construction de l'abattoir de volailles </t>
  </si>
  <si>
    <t>Travaux de construction du Centre de Formation pour l’Administration Locale (CeFAL)</t>
  </si>
  <si>
    <t>Budget de CeFAL</t>
  </si>
  <si>
    <t>Mission d’audit technique et financier du projet de construction du Pôle Agroalimentaire de l'Agglomération du Grand Nokoué à Abomey-Calavi</t>
  </si>
  <si>
    <t>AMI+Consultation de cabinets</t>
  </si>
  <si>
    <t xml:space="preserve">Travaux d’achèvement de la viabilisation de site et de la construction de 3101 logements sociaux et économiques à Ouèdo (PHASE II: 474 logements) </t>
  </si>
  <si>
    <t xml:space="preserve">   24-02-26</t>
  </si>
  <si>
    <t>AON</t>
  </si>
  <si>
    <t>AOI</t>
  </si>
  <si>
    <t>Entente directe</t>
  </si>
  <si>
    <t xml:space="preserve">   24-02-27</t>
  </si>
  <si>
    <t xml:space="preserve">   24-02-29</t>
  </si>
  <si>
    <t xml:space="preserve">   24-02-30</t>
  </si>
  <si>
    <r>
      <t xml:space="preserve">Période couverte par le Plan de Passation des Marchés </t>
    </r>
    <r>
      <rPr>
        <b/>
        <sz val="24"/>
        <rFont val="Bookman Old Style"/>
        <family val="1"/>
      </rPr>
      <t>:  Du 01 janvier au 31 décembre 2026</t>
    </r>
  </si>
  <si>
    <r>
      <rPr>
        <b/>
        <u/>
        <sz val="18"/>
        <rFont val="Bookman Old Style"/>
        <family val="1"/>
      </rPr>
      <t xml:space="preserve">Période couverte par le Plan de Passation de Marchés </t>
    </r>
    <r>
      <rPr>
        <b/>
        <sz val="18"/>
        <rFont val="Bookman Old Style"/>
        <family val="1"/>
      </rPr>
      <t>: Du 01 janvier au 31 décembre 2026</t>
    </r>
  </si>
  <si>
    <t>PLAN DE PASSATION DES MARCHES 2026</t>
  </si>
  <si>
    <r>
      <rPr>
        <b/>
        <u/>
        <sz val="20"/>
        <rFont val="Bookman Old Style"/>
        <family val="1"/>
      </rPr>
      <t>Période couverte par le Plan de Passation de Marchés</t>
    </r>
    <r>
      <rPr>
        <b/>
        <sz val="20"/>
        <rFont val="Bookman Old Style"/>
        <family val="1"/>
      </rPr>
      <t>:  Du 01 janvier au 31 décembre 2026</t>
    </r>
  </si>
  <si>
    <t>Fourniture d’une station d’épuration au profit du projet de construction des hangars de Zongo à Cotonou</t>
  </si>
  <si>
    <t>Fourniture de poste de transformateur bitension au profit du projet</t>
  </si>
  <si>
    <t xml:space="preserve">  Entente                   Directe</t>
  </si>
  <si>
    <t>Entente directe sur décision du  Conseil des Ministres</t>
  </si>
  <si>
    <r>
      <t xml:space="preserve">Fait à Cotonou, le </t>
    </r>
    <r>
      <rPr>
        <sz val="24"/>
        <rFont val="Bookman Old Style"/>
        <family val="1"/>
      </rPr>
      <t>30 janvier 2026</t>
    </r>
    <r>
      <rPr>
        <b/>
        <sz val="24"/>
        <rFont val="Bookman Old Style"/>
        <family val="1"/>
      </rPr>
      <t xml:space="preserve">                                    </t>
    </r>
  </si>
  <si>
    <t>PPM N° 003 /SImAU/DG/DO/DJ/DAF/DMA DU 30 janvier 2026</t>
  </si>
  <si>
    <r>
      <t xml:space="preserve">Fait à Cotonou, le </t>
    </r>
    <r>
      <rPr>
        <sz val="20"/>
        <rFont val="Bookman Old Style"/>
        <family val="1"/>
      </rPr>
      <t>30 janvier 2026</t>
    </r>
  </si>
  <si>
    <t>PPM N° 003 /SImAU/DG/DO/DJ/DAF/DMA du 30 janvier 2026</t>
  </si>
  <si>
    <t>Fait à Cotonou, le 30 janvier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</si>
</sst>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_-* #,##0.00\ &quot;€&quot;_-;\-* #,##0.00\ &quot;€&quot;_-;_-* &quot;-&quot;??\ &quot;€&quot;_-;_-@_-"/>
    <numFmt numFmtId="165" formatCode="_-* #,##0.00\ _€_-;\-* #,##0.00\ _€_-;_-* &quot;-&quot;??\ _€_-;_-@_-"/>
    <numFmt numFmtId="166" formatCode="[$]dd\-mm\-yy;@" x16r2:formatCode16="[$-fr-BJ,1]dd\-mm\-yy;@"/>
    <numFmt numFmtId="167" formatCode="0;[Red]0"/>
  </numFmts>
  <fonts count="61" x14ac:knownFonts="1">
    <font>
      <sz val="11"/>
      <color indexed="8"/>
      <name val="Calibri"/>
      <family val="2"/>
      <scheme val="minor"/>
    </font>
    <font>
      <sz val="10"/>
      <name val="Arial"/>
      <family val="2"/>
    </font>
    <font>
      <sz val="18"/>
      <color indexed="8"/>
      <name val="Baskerville Old Face"/>
      <family val="1"/>
    </font>
    <font>
      <sz val="8"/>
      <name val="Calibri"/>
      <family val="2"/>
      <scheme val="minor"/>
    </font>
    <font>
      <sz val="11"/>
      <name val="Bookman Old Style"/>
      <family val="1"/>
    </font>
    <font>
      <b/>
      <sz val="11"/>
      <name val="Bookman Old Style"/>
      <family val="1"/>
    </font>
    <font>
      <b/>
      <sz val="16"/>
      <name val="Bookman Old Style"/>
      <family val="1"/>
    </font>
    <font>
      <sz val="11"/>
      <color indexed="8"/>
      <name val="Bookman Old Style"/>
      <family val="1"/>
    </font>
    <font>
      <b/>
      <sz val="12"/>
      <name val="Bookman Old Style"/>
      <family val="1"/>
    </font>
    <font>
      <sz val="16"/>
      <color indexed="8"/>
      <name val="Bookman Old Style"/>
      <family val="1"/>
    </font>
    <font>
      <sz val="16"/>
      <name val="Bookman Old Style"/>
      <family val="1"/>
    </font>
    <font>
      <b/>
      <u/>
      <sz val="24"/>
      <name val="Bookman Old Style"/>
      <family val="1"/>
    </font>
    <font>
      <b/>
      <u/>
      <sz val="22"/>
      <name val="Bookman Old Style"/>
      <family val="1"/>
    </font>
    <font>
      <b/>
      <sz val="13"/>
      <name val="Bookman Old Style"/>
      <family val="1"/>
    </font>
    <font>
      <b/>
      <sz val="12"/>
      <color indexed="8"/>
      <name val="Bookman Old Style"/>
      <family val="1"/>
    </font>
    <font>
      <b/>
      <sz val="24"/>
      <color indexed="8"/>
      <name val="Bookman Old Style"/>
      <family val="1"/>
    </font>
    <font>
      <sz val="24"/>
      <color indexed="8"/>
      <name val="Bookman Old Style"/>
      <family val="1"/>
    </font>
    <font>
      <sz val="18"/>
      <color indexed="8"/>
      <name val="Bookman Old Style"/>
      <family val="1"/>
    </font>
    <font>
      <b/>
      <sz val="16"/>
      <color indexed="8"/>
      <name val="Bookman Old Style"/>
      <family val="1"/>
    </font>
    <font>
      <b/>
      <sz val="11"/>
      <color indexed="8"/>
      <name val="Bookman Old Style"/>
      <family val="1"/>
    </font>
    <font>
      <b/>
      <sz val="14"/>
      <color indexed="8"/>
      <name val="Bookman Old Style"/>
      <family val="1"/>
    </font>
    <font>
      <b/>
      <sz val="18"/>
      <color indexed="8"/>
      <name val="Bookman Old Style"/>
      <family val="1"/>
    </font>
    <font>
      <b/>
      <sz val="18"/>
      <color indexed="8"/>
      <name val="Baskerville Old Face"/>
      <family val="1"/>
    </font>
    <font>
      <b/>
      <sz val="14"/>
      <name val="Bookman Old Style"/>
      <family val="1"/>
    </font>
    <font>
      <sz val="18"/>
      <color rgb="FFFF0000"/>
      <name val="Baskerville Old Face"/>
      <family val="1"/>
    </font>
    <font>
      <b/>
      <sz val="18"/>
      <name val="Bookman Old Style"/>
      <family val="1"/>
    </font>
    <font>
      <sz val="18"/>
      <color rgb="FFFF0000"/>
      <name val="Bookman Old Style"/>
      <family val="1"/>
    </font>
    <font>
      <b/>
      <sz val="18"/>
      <color indexed="8"/>
      <name val="Calibri"/>
      <family val="2"/>
      <scheme val="minor"/>
    </font>
    <font>
      <b/>
      <sz val="18"/>
      <color rgb="FFFF0000"/>
      <name val="Bookman Old Style"/>
      <family val="1"/>
    </font>
    <font>
      <b/>
      <sz val="18"/>
      <color theme="1"/>
      <name val="Bookman Old Style"/>
      <family val="1"/>
    </font>
    <font>
      <b/>
      <sz val="18"/>
      <color indexed="9"/>
      <name val="Bookman Old Style"/>
      <family val="1"/>
    </font>
    <font>
      <b/>
      <sz val="18"/>
      <color rgb="FFFF0000"/>
      <name val="Baskerville Old Face"/>
      <family val="1"/>
    </font>
    <font>
      <b/>
      <sz val="24"/>
      <name val="Bookman Old Style"/>
      <family val="1"/>
    </font>
    <font>
      <sz val="13"/>
      <name val="Bookman Old Style"/>
      <family val="1"/>
    </font>
    <font>
      <b/>
      <sz val="20"/>
      <color indexed="8"/>
      <name val="Bookman Old Style"/>
      <family val="1"/>
    </font>
    <font>
      <sz val="11"/>
      <color indexed="8"/>
      <name val="Calibri"/>
      <family val="2"/>
      <scheme val="minor"/>
    </font>
    <font>
      <b/>
      <u/>
      <sz val="28"/>
      <color rgb="FF000000"/>
      <name val="Bookman Old Style"/>
      <family val="1"/>
    </font>
    <font>
      <sz val="28"/>
      <color indexed="8"/>
      <name val="Calibri"/>
      <family val="2"/>
      <scheme val="minor"/>
    </font>
    <font>
      <sz val="18"/>
      <name val="Bookman Old Style"/>
      <family val="1"/>
    </font>
    <font>
      <b/>
      <sz val="20"/>
      <name val="Bookman Old Style"/>
      <family val="1"/>
    </font>
    <font>
      <sz val="20"/>
      <color indexed="8"/>
      <name val="Bookman Old Style"/>
      <family val="1"/>
    </font>
    <font>
      <b/>
      <u/>
      <sz val="20"/>
      <name val="Bookman Old Style"/>
      <family val="1"/>
    </font>
    <font>
      <b/>
      <sz val="30"/>
      <name val="Bookman Old Style"/>
      <family val="1"/>
    </font>
    <font>
      <b/>
      <u/>
      <sz val="30"/>
      <name val="Bookman Old Style"/>
      <family val="1"/>
    </font>
    <font>
      <b/>
      <sz val="17"/>
      <name val="Bookman Old Style"/>
      <family val="1"/>
    </font>
    <font>
      <sz val="17"/>
      <color indexed="8"/>
      <name val="Calibri"/>
      <family val="2"/>
      <scheme val="minor"/>
    </font>
    <font>
      <sz val="17"/>
      <name val="Bookman Old Style"/>
      <family val="1"/>
    </font>
    <font>
      <b/>
      <sz val="17"/>
      <color indexed="8"/>
      <name val="Bookman Old Style"/>
      <family val="1"/>
    </font>
    <font>
      <sz val="20"/>
      <name val="Bookman Old Style"/>
      <family val="1"/>
    </font>
    <font>
      <sz val="24"/>
      <name val="Bookman Old Style"/>
      <family val="1"/>
    </font>
    <font>
      <b/>
      <u/>
      <sz val="18"/>
      <name val="Bookman Old Style"/>
      <family val="1"/>
    </font>
    <font>
      <sz val="18"/>
      <color indexed="8"/>
      <name val="Calibri"/>
      <family val="2"/>
      <scheme val="minor"/>
    </font>
    <font>
      <sz val="24"/>
      <color indexed="8"/>
      <name val="Calibri"/>
      <family val="2"/>
      <scheme val="minor"/>
    </font>
    <font>
      <b/>
      <sz val="26"/>
      <color indexed="8"/>
      <name val="Bookman Old Style"/>
      <family val="1"/>
    </font>
    <font>
      <sz val="26"/>
      <color indexed="8"/>
      <name val="Calibri"/>
      <family val="2"/>
      <scheme val="minor"/>
    </font>
    <font>
      <b/>
      <u/>
      <sz val="26"/>
      <name val="Bookman Old Style"/>
      <family val="1"/>
    </font>
    <font>
      <sz val="17"/>
      <name val="Calibri"/>
      <family val="2"/>
      <scheme val="minor"/>
    </font>
    <font>
      <u/>
      <sz val="26"/>
      <color indexed="8"/>
      <name val="Bookman Old Style"/>
      <family val="1"/>
    </font>
    <font>
      <sz val="18"/>
      <color theme="1"/>
      <name val="Bookman Old Style"/>
      <family val="1"/>
    </font>
    <font>
      <sz val="16"/>
      <color rgb="FF000000"/>
      <name val="Bookman Old Style"/>
      <family val="1"/>
    </font>
    <font>
      <b/>
      <sz val="16"/>
      <color rgb="FF000000"/>
      <name val="Bookman Old Style"/>
      <family val="1"/>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79998168889431442"/>
        <bgColor indexed="57"/>
      </patternFill>
    </fill>
    <fill>
      <patternFill patternType="solid">
        <fgColor theme="9" tint="0.59999389629810485"/>
        <bgColor indexed="64"/>
      </patternFill>
    </fill>
    <fill>
      <patternFill patternType="solid">
        <fgColor theme="9" tint="0.59999389629810485"/>
        <bgColor indexed="57"/>
      </patternFill>
    </fill>
    <fill>
      <patternFill patternType="solid">
        <fgColor theme="7" tint="0.39997558519241921"/>
        <bgColor indexed="64"/>
      </patternFill>
    </fill>
    <fill>
      <patternFill patternType="solid">
        <fgColor theme="4"/>
        <bgColor indexed="64"/>
      </patternFill>
    </fill>
    <fill>
      <patternFill patternType="solid">
        <fgColor theme="9" tint="0.39997558519241921"/>
        <bgColor indexed="57"/>
      </patternFill>
    </fill>
    <fill>
      <patternFill patternType="solid">
        <fgColor theme="9" tint="0.39997558519241921"/>
        <bgColor indexed="64"/>
      </patternFill>
    </fill>
  </fills>
  <borders count="25">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right style="thin">
        <color auto="1"/>
      </right>
      <top/>
      <bottom style="thin">
        <color indexed="8"/>
      </bottom>
      <diagonal/>
    </border>
    <border>
      <left style="thin">
        <color rgb="FF000000"/>
      </left>
      <right style="thin">
        <color rgb="FF000000"/>
      </right>
      <top style="thin">
        <color rgb="FF000000"/>
      </top>
      <bottom style="thin">
        <color rgb="FF000000"/>
      </bottom>
      <diagonal/>
    </border>
    <border>
      <left style="thin">
        <color indexed="8"/>
      </left>
      <right style="thin">
        <color rgb="FF000000"/>
      </right>
      <top style="thin">
        <color indexed="8"/>
      </top>
      <bottom style="thin">
        <color indexed="8"/>
      </bottom>
      <diagonal/>
    </border>
    <border>
      <left/>
      <right style="thin">
        <color indexed="8"/>
      </right>
      <top/>
      <bottom/>
      <diagonal/>
    </border>
    <border>
      <left/>
      <right style="thin">
        <color indexed="64"/>
      </right>
      <top/>
      <bottom/>
      <diagonal/>
    </border>
  </borders>
  <cellStyleXfs count="6">
    <xf numFmtId="0" fontId="0"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41" fontId="35" fillId="0" borderId="0" applyFont="0" applyFill="0" applyBorder="0" applyAlignment="0" applyProtection="0"/>
    <xf numFmtId="166" fontId="33" fillId="8" borderId="4" applyFont="0" applyBorder="0" applyAlignment="0">
      <alignment horizontal="center" vertical="center" wrapText="1"/>
    </xf>
  </cellStyleXfs>
  <cellXfs count="302">
    <xf numFmtId="0" fontId="0" fillId="0" borderId="0" xfId="0"/>
    <xf numFmtId="0" fontId="2" fillId="0" borderId="0" xfId="0" applyFont="1"/>
    <xf numFmtId="0" fontId="4" fillId="0" borderId="0" xfId="0" applyFont="1"/>
    <xf numFmtId="0" fontId="5" fillId="0" borderId="0" xfId="0" applyFont="1" applyAlignment="1">
      <alignment horizontal="left" vertical="center"/>
    </xf>
    <xf numFmtId="0" fontId="6" fillId="0" borderId="0" xfId="0" applyFont="1"/>
    <xf numFmtId="0" fontId="8" fillId="0" borderId="0" xfId="0" applyFont="1"/>
    <xf numFmtId="0" fontId="6" fillId="0" borderId="0" xfId="0" applyFont="1" applyAlignment="1">
      <alignment horizontal="left" vertical="center"/>
    </xf>
    <xf numFmtId="0" fontId="7" fillId="0" borderId="0" xfId="0" applyFont="1"/>
    <xf numFmtId="0" fontId="9" fillId="0" borderId="0" xfId="0" applyFont="1"/>
    <xf numFmtId="0" fontId="14" fillId="0" borderId="0" xfId="0" applyFont="1"/>
    <xf numFmtId="0" fontId="17" fillId="0" borderId="0" xfId="0" applyFont="1"/>
    <xf numFmtId="0" fontId="10" fillId="0" borderId="0" xfId="0" applyFont="1"/>
    <xf numFmtId="0" fontId="19" fillId="0" borderId="0" xfId="0" applyFont="1"/>
    <xf numFmtId="0" fontId="21" fillId="0" borderId="0" xfId="0" applyFont="1"/>
    <xf numFmtId="0" fontId="22" fillId="0" borderId="0" xfId="0" applyFont="1"/>
    <xf numFmtId="0" fontId="13" fillId="0" borderId="0" xfId="0" applyFont="1"/>
    <xf numFmtId="0" fontId="23" fillId="0" borderId="0" xfId="0" applyFont="1"/>
    <xf numFmtId="0" fontId="20" fillId="0" borderId="0" xfId="0" applyFont="1"/>
    <xf numFmtId="0" fontId="13" fillId="5" borderId="0" xfId="0" applyFont="1" applyFill="1"/>
    <xf numFmtId="0" fontId="13" fillId="6" borderId="1" xfId="0" applyFont="1" applyFill="1" applyBorder="1" applyAlignment="1">
      <alignment horizontal="center" vertical="center" wrapText="1"/>
    </xf>
    <xf numFmtId="0" fontId="18" fillId="0" borderId="0" xfId="0" applyFont="1"/>
    <xf numFmtId="0" fontId="24" fillId="0" borderId="0" xfId="0" applyFont="1"/>
    <xf numFmtId="166" fontId="2" fillId="0" borderId="0" xfId="0" applyNumberFormat="1" applyFont="1"/>
    <xf numFmtId="0" fontId="26" fillId="0" borderId="0" xfId="0" applyFont="1"/>
    <xf numFmtId="166" fontId="17" fillId="0" borderId="0" xfId="0" applyNumberFormat="1" applyFont="1"/>
    <xf numFmtId="0" fontId="28" fillId="0" borderId="0" xfId="0" applyFont="1"/>
    <xf numFmtId="166" fontId="21" fillId="0" borderId="0" xfId="0" applyNumberFormat="1" applyFont="1"/>
    <xf numFmtId="0" fontId="31" fillId="0" borderId="0" xfId="0" applyFont="1"/>
    <xf numFmtId="166" fontId="22" fillId="0" borderId="0" xfId="0" applyNumberFormat="1" applyFont="1"/>
    <xf numFmtId="0" fontId="21" fillId="3" borderId="0" xfId="0" applyFont="1" applyFill="1"/>
    <xf numFmtId="0" fontId="16" fillId="0" borderId="0" xfId="0" applyFont="1"/>
    <xf numFmtId="0" fontId="15" fillId="0" borderId="0" xfId="0" applyFont="1"/>
    <xf numFmtId="0" fontId="32" fillId="0" borderId="0" xfId="0" applyFont="1" applyAlignment="1">
      <alignment vertical="center"/>
    </xf>
    <xf numFmtId="0" fontId="34" fillId="0" borderId="0" xfId="0" applyFont="1"/>
    <xf numFmtId="0" fontId="38" fillId="0" borderId="1" xfId="0" applyFont="1" applyBorder="1" applyAlignment="1">
      <alignment horizontal="center" vertical="center" wrapText="1"/>
    </xf>
    <xf numFmtId="3" fontId="38" fillId="0" borderId="1" xfId="0" applyNumberFormat="1" applyFont="1" applyBorder="1" applyAlignment="1">
      <alignment horizontal="center" vertical="center" wrapText="1"/>
    </xf>
    <xf numFmtId="166" fontId="38" fillId="0" borderId="1" xfId="0" applyNumberFormat="1" applyFont="1" applyBorder="1" applyAlignment="1">
      <alignment horizontal="center" vertical="center" wrapText="1"/>
    </xf>
    <xf numFmtId="166" fontId="38" fillId="0" borderId="1" xfId="0" applyNumberFormat="1" applyFont="1" applyBorder="1" applyAlignment="1">
      <alignment horizontal="center" vertical="center"/>
    </xf>
    <xf numFmtId="0" fontId="38" fillId="0" borderId="0" xfId="0" applyFont="1"/>
    <xf numFmtId="0" fontId="13" fillId="0" borderId="0" xfId="0" applyFont="1" applyAlignment="1">
      <alignment horizontal="center" vertical="center" wrapText="1"/>
    </xf>
    <xf numFmtId="0" fontId="12" fillId="0" borderId="0" xfId="0" applyFont="1" applyAlignment="1">
      <alignment horizontal="center" vertical="center"/>
    </xf>
    <xf numFmtId="0" fontId="39" fillId="0" borderId="0" xfId="0" applyFont="1"/>
    <xf numFmtId="0" fontId="39" fillId="0" borderId="0" xfId="0" applyFont="1" applyAlignment="1">
      <alignment horizontal="left" vertical="center"/>
    </xf>
    <xf numFmtId="0" fontId="39" fillId="0" borderId="0" xfId="0" applyFont="1" applyAlignment="1">
      <alignment horizontal="center" vertical="center"/>
    </xf>
    <xf numFmtId="0" fontId="42" fillId="0" borderId="0" xfId="0" applyFont="1"/>
    <xf numFmtId="0" fontId="27" fillId="0" borderId="0" xfId="0" applyFont="1"/>
    <xf numFmtId="41" fontId="2" fillId="0" borderId="0" xfId="4" applyFont="1"/>
    <xf numFmtId="41" fontId="17" fillId="0" borderId="0" xfId="4" applyFont="1"/>
    <xf numFmtId="41" fontId="16" fillId="0" borderId="0" xfId="4" applyFont="1"/>
    <xf numFmtId="41" fontId="15" fillId="0" borderId="0" xfId="4" applyFont="1"/>
    <xf numFmtId="41" fontId="38" fillId="0" borderId="1" xfId="4" applyFont="1" applyBorder="1" applyAlignment="1">
      <alignment horizontal="center" vertical="center" wrapText="1"/>
    </xf>
    <xf numFmtId="41" fontId="38" fillId="0" borderId="1" xfId="4" applyFont="1" applyFill="1" applyBorder="1" applyAlignment="1">
      <alignment horizontal="center" vertical="center" wrapText="1"/>
    </xf>
    <xf numFmtId="41" fontId="21" fillId="0" borderId="0" xfId="4" applyFont="1"/>
    <xf numFmtId="41" fontId="22" fillId="0" borderId="0" xfId="4" applyFont="1"/>
    <xf numFmtId="0" fontId="38" fillId="2" borderId="0" xfId="0" applyFont="1" applyFill="1"/>
    <xf numFmtId="0" fontId="23" fillId="5" borderId="0" xfId="0" applyFont="1" applyFill="1"/>
    <xf numFmtId="0" fontId="44" fillId="7" borderId="0" xfId="0" applyFont="1" applyFill="1"/>
    <xf numFmtId="0" fontId="44" fillId="0" borderId="0" xfId="0" applyFont="1"/>
    <xf numFmtId="0" fontId="46" fillId="0" borderId="0" xfId="0" applyFont="1"/>
    <xf numFmtId="0" fontId="46" fillId="0" borderId="1" xfId="0" applyFont="1" applyBorder="1" applyAlignment="1">
      <alignment horizontal="center" vertical="center" wrapText="1"/>
    </xf>
    <xf numFmtId="0" fontId="46" fillId="2" borderId="0" xfId="0" applyFont="1" applyFill="1"/>
    <xf numFmtId="0" fontId="44" fillId="5" borderId="1" xfId="0" applyFont="1" applyFill="1" applyBorder="1" applyAlignment="1">
      <alignment horizontal="center" vertical="center" wrapText="1"/>
    </xf>
    <xf numFmtId="0" fontId="4" fillId="0" borderId="0" xfId="0" applyFont="1" applyAlignment="1">
      <alignment horizontal="left" vertical="center"/>
    </xf>
    <xf numFmtId="0" fontId="12" fillId="0" borderId="0" xfId="0" applyFont="1" applyAlignment="1">
      <alignment horizontal="left" vertical="center"/>
    </xf>
    <xf numFmtId="0" fontId="44" fillId="5" borderId="1" xfId="0" applyFont="1" applyFill="1" applyBorder="1" applyAlignment="1">
      <alignment horizontal="left" vertical="center" wrapText="1"/>
    </xf>
    <xf numFmtId="0" fontId="13" fillId="0" borderId="0" xfId="0" applyFont="1" applyAlignment="1">
      <alignment horizontal="left" vertical="center" wrapText="1"/>
    </xf>
    <xf numFmtId="0" fontId="44" fillId="0" borderId="0" xfId="0" applyFont="1" applyAlignment="1">
      <alignment horizontal="left" vertical="center"/>
    </xf>
    <xf numFmtId="0" fontId="47" fillId="0" borderId="0" xfId="0" applyFont="1"/>
    <xf numFmtId="0" fontId="45" fillId="0" borderId="0" xfId="0" applyFont="1" applyAlignment="1">
      <alignment wrapText="1"/>
    </xf>
    <xf numFmtId="167" fontId="4" fillId="0" borderId="0" xfId="0" applyNumberFormat="1" applyFont="1"/>
    <xf numFmtId="167" fontId="5" fillId="0" borderId="0" xfId="0" applyNumberFormat="1" applyFont="1" applyAlignment="1">
      <alignment horizontal="left" vertical="center"/>
    </xf>
    <xf numFmtId="167" fontId="39" fillId="0" borderId="0" xfId="0" applyNumberFormat="1" applyFont="1" applyAlignment="1">
      <alignment horizontal="left" vertical="center"/>
    </xf>
    <xf numFmtId="167" fontId="6" fillId="0" borderId="0" xfId="0" applyNumberFormat="1" applyFont="1" applyAlignment="1">
      <alignment horizontal="left" vertical="center"/>
    </xf>
    <xf numFmtId="167" fontId="39" fillId="0" borderId="0" xfId="0" applyNumberFormat="1" applyFont="1"/>
    <xf numFmtId="167" fontId="12" fillId="0" borderId="0" xfId="0" applyNumberFormat="1" applyFont="1" applyAlignment="1">
      <alignment horizontal="center" vertical="center"/>
    </xf>
    <xf numFmtId="167" fontId="46" fillId="0" borderId="1" xfId="0" applyNumberFormat="1" applyFont="1" applyBorder="1" applyAlignment="1">
      <alignment horizontal="center" vertical="center" wrapText="1"/>
    </xf>
    <xf numFmtId="167" fontId="44" fillId="5" borderId="1" xfId="0" applyNumberFormat="1" applyFont="1" applyFill="1" applyBorder="1" applyAlignment="1">
      <alignment horizontal="center" vertical="center" wrapText="1"/>
    </xf>
    <xf numFmtId="167" fontId="13" fillId="0" borderId="0" xfId="0" applyNumberFormat="1" applyFont="1" applyAlignment="1">
      <alignment horizontal="center" vertical="center" wrapText="1"/>
    </xf>
    <xf numFmtId="167" fontId="46" fillId="0" borderId="0" xfId="0" applyNumberFormat="1" applyFont="1"/>
    <xf numFmtId="166" fontId="46" fillId="0" borderId="1" xfId="0" applyNumberFormat="1" applyFont="1" applyBorder="1" applyAlignment="1">
      <alignment horizontal="center" vertical="center" wrapText="1"/>
    </xf>
    <xf numFmtId="0" fontId="46" fillId="0" borderId="0" xfId="0" applyFont="1" applyAlignment="1">
      <alignment vertical="center"/>
    </xf>
    <xf numFmtId="41" fontId="46" fillId="0" borderId="1" xfId="4" applyFont="1" applyFill="1" applyBorder="1" applyAlignment="1">
      <alignment horizontal="center" vertical="center" wrapText="1"/>
    </xf>
    <xf numFmtId="41" fontId="4" fillId="0" borderId="0" xfId="4" applyFont="1" applyAlignment="1">
      <alignment horizontal="center"/>
    </xf>
    <xf numFmtId="41" fontId="39" fillId="0" borderId="0" xfId="4" applyFont="1" applyAlignment="1">
      <alignment horizontal="center"/>
    </xf>
    <xf numFmtId="41" fontId="6" fillId="0" borderId="0" xfId="4" applyFont="1" applyAlignment="1">
      <alignment horizontal="center"/>
    </xf>
    <xf numFmtId="41" fontId="12" fillId="0" borderId="0" xfId="4" applyFont="1" applyAlignment="1">
      <alignment horizontal="center" vertical="center"/>
    </xf>
    <xf numFmtId="41" fontId="13" fillId="5" borderId="1" xfId="4" applyFont="1" applyFill="1" applyBorder="1" applyAlignment="1">
      <alignment horizontal="center" vertical="center" wrapText="1"/>
    </xf>
    <xf numFmtId="41" fontId="44" fillId="5" borderId="1" xfId="0" applyNumberFormat="1" applyFont="1" applyFill="1" applyBorder="1" applyAlignment="1">
      <alignment horizontal="center" vertical="center" wrapText="1"/>
    </xf>
    <xf numFmtId="41" fontId="13" fillId="0" borderId="0" xfId="4" applyFont="1" applyAlignment="1">
      <alignment horizontal="center" vertical="center" wrapText="1"/>
    </xf>
    <xf numFmtId="41" fontId="46" fillId="0" borderId="0" xfId="4" applyFont="1" applyAlignment="1">
      <alignment horizontal="center"/>
    </xf>
    <xf numFmtId="0" fontId="29" fillId="0" borderId="0" xfId="0" applyFont="1" applyAlignment="1">
      <alignment vertical="center" wrapText="1"/>
    </xf>
    <xf numFmtId="167" fontId="46" fillId="0" borderId="7" xfId="0" applyNumberFormat="1" applyFont="1" applyBorder="1" applyAlignment="1">
      <alignment horizontal="center" vertical="center" wrapText="1"/>
    </xf>
    <xf numFmtId="0" fontId="0" fillId="0" borderId="0" xfId="0" applyAlignment="1">
      <alignment vertical="center" wrapText="1"/>
    </xf>
    <xf numFmtId="0" fontId="25" fillId="0" borderId="0" xfId="0" applyFont="1" applyAlignment="1">
      <alignment horizontal="left" vertical="center"/>
    </xf>
    <xf numFmtId="0" fontId="6" fillId="6" borderId="1" xfId="0" applyFont="1" applyFill="1" applyBorder="1" applyAlignment="1">
      <alignment horizontal="center" vertical="center" wrapText="1"/>
    </xf>
    <xf numFmtId="0" fontId="6" fillId="6" borderId="6" xfId="0" applyFont="1" applyFill="1" applyBorder="1" applyAlignment="1">
      <alignment horizontal="center" vertical="center" wrapText="1"/>
    </xf>
    <xf numFmtId="3" fontId="10" fillId="0" borderId="1" xfId="0" applyNumberFormat="1" applyFont="1" applyBorder="1" applyAlignment="1">
      <alignment horizontal="center" vertical="center" wrapText="1"/>
    </xf>
    <xf numFmtId="0" fontId="25" fillId="0" borderId="0" xfId="0" applyFont="1" applyAlignment="1">
      <alignment vertical="center"/>
    </xf>
    <xf numFmtId="0" fontId="11" fillId="0" borderId="0" xfId="0" applyFont="1" applyAlignment="1">
      <alignment vertical="center"/>
    </xf>
    <xf numFmtId="0" fontId="2" fillId="0" borderId="0" xfId="0" applyFont="1" applyAlignment="1">
      <alignment vertical="center"/>
    </xf>
    <xf numFmtId="0" fontId="15" fillId="0" borderId="0" xfId="0" applyFont="1" applyAlignment="1">
      <alignment vertical="center"/>
    </xf>
    <xf numFmtId="0" fontId="38" fillId="0" borderId="1" xfId="0" applyFont="1" applyBorder="1" applyAlignment="1">
      <alignment vertical="center" wrapText="1"/>
    </xf>
    <xf numFmtId="0" fontId="30" fillId="0" borderId="0" xfId="0" applyFont="1" applyAlignment="1">
      <alignment vertical="center" wrapText="1"/>
    </xf>
    <xf numFmtId="0" fontId="21" fillId="0" borderId="0" xfId="0" applyFont="1" applyAlignment="1">
      <alignment vertical="center"/>
    </xf>
    <xf numFmtId="0" fontId="25" fillId="0" borderId="0" xfId="0" applyFont="1"/>
    <xf numFmtId="0" fontId="32" fillId="0" borderId="0" xfId="0" applyFont="1"/>
    <xf numFmtId="41" fontId="32" fillId="0" borderId="0" xfId="4" applyFont="1"/>
    <xf numFmtId="0" fontId="49" fillId="0" borderId="0" xfId="0" applyFont="1"/>
    <xf numFmtId="41" fontId="25" fillId="0" borderId="0" xfId="4" applyFont="1"/>
    <xf numFmtId="166" fontId="25" fillId="0" borderId="0" xfId="0" applyNumberFormat="1" applyFont="1"/>
    <xf numFmtId="0" fontId="25" fillId="4" borderId="1" xfId="0" applyFont="1" applyFill="1" applyBorder="1" applyAlignment="1">
      <alignment horizontal="center" vertical="center" wrapText="1"/>
    </xf>
    <xf numFmtId="41" fontId="25" fillId="4" borderId="1" xfId="4" applyFont="1" applyFill="1" applyBorder="1" applyAlignment="1">
      <alignment horizontal="center" vertical="center" wrapText="1"/>
    </xf>
    <xf numFmtId="0" fontId="25" fillId="3" borderId="1" xfId="0" applyFont="1" applyFill="1" applyBorder="1" applyAlignment="1">
      <alignment horizontal="center" vertical="center" wrapText="1"/>
    </xf>
    <xf numFmtId="0" fontId="56" fillId="0" borderId="1" xfId="0" applyFont="1" applyBorder="1" applyAlignment="1">
      <alignment horizontal="center" vertical="center" wrapText="1"/>
    </xf>
    <xf numFmtId="0" fontId="38" fillId="0" borderId="1" xfId="0" applyFont="1" applyBorder="1" applyAlignment="1">
      <alignment horizontal="left" vertical="center" wrapText="1"/>
    </xf>
    <xf numFmtId="166" fontId="38" fillId="0" borderId="1" xfId="4" applyNumberFormat="1" applyFont="1" applyBorder="1" applyAlignment="1">
      <alignment horizontal="center" vertical="center" wrapText="1"/>
    </xf>
    <xf numFmtId="0" fontId="58" fillId="0" borderId="0" xfId="0" applyFont="1"/>
    <xf numFmtId="167" fontId="46" fillId="0" borderId="6" xfId="0" applyNumberFormat="1" applyFont="1" applyBorder="1" applyAlignment="1">
      <alignment horizontal="center" vertical="center" wrapText="1"/>
    </xf>
    <xf numFmtId="166" fontId="46" fillId="0" borderId="6" xfId="0" applyNumberFormat="1" applyFont="1" applyBorder="1" applyAlignment="1">
      <alignment horizontal="center" vertical="center" wrapText="1"/>
    </xf>
    <xf numFmtId="0" fontId="38" fillId="0" borderId="6" xfId="0" applyFont="1" applyBorder="1" applyAlignment="1">
      <alignment horizontal="center" vertical="center" wrapText="1"/>
    </xf>
    <xf numFmtId="0" fontId="38" fillId="0" borderId="6" xfId="0" applyFont="1" applyBorder="1" applyAlignment="1">
      <alignment horizontal="left" vertical="center" wrapText="1"/>
    </xf>
    <xf numFmtId="41" fontId="38" fillId="0" borderId="6" xfId="4" applyFont="1" applyFill="1" applyBorder="1" applyAlignment="1">
      <alignment horizontal="center" vertical="center" wrapText="1"/>
    </xf>
    <xf numFmtId="3" fontId="38" fillId="0" borderId="6" xfId="0" applyNumberFormat="1" applyFont="1" applyBorder="1" applyAlignment="1">
      <alignment horizontal="center" vertical="center" wrapText="1"/>
    </xf>
    <xf numFmtId="166" fontId="38" fillId="0" borderId="6" xfId="0" applyNumberFormat="1" applyFont="1" applyBorder="1" applyAlignment="1">
      <alignment horizontal="center" vertical="center" wrapText="1"/>
    </xf>
    <xf numFmtId="0" fontId="38" fillId="0" borderId="8" xfId="0" applyFont="1" applyBorder="1" applyAlignment="1">
      <alignment horizontal="center" vertical="center" wrapText="1"/>
    </xf>
    <xf numFmtId="0" fontId="38" fillId="0" borderId="8" xfId="0" applyFont="1" applyBorder="1" applyAlignment="1">
      <alignment horizontal="left" vertical="center" wrapText="1"/>
    </xf>
    <xf numFmtId="3" fontId="38" fillId="0" borderId="8" xfId="0" applyNumberFormat="1" applyFont="1" applyBorder="1" applyAlignment="1">
      <alignment horizontal="center" vertical="center" wrapText="1"/>
    </xf>
    <xf numFmtId="166" fontId="38" fillId="0" borderId="8" xfId="0" applyNumberFormat="1" applyFont="1" applyBorder="1" applyAlignment="1">
      <alignment horizontal="center" vertical="center" wrapText="1"/>
    </xf>
    <xf numFmtId="0" fontId="25" fillId="0" borderId="0" xfId="0" applyFont="1" applyAlignment="1">
      <alignment horizontal="center" vertical="center" wrapText="1"/>
    </xf>
    <xf numFmtId="41" fontId="25" fillId="0" borderId="0" xfId="4" applyFont="1" applyBorder="1" applyAlignment="1">
      <alignment horizontal="center" vertical="center" wrapText="1"/>
    </xf>
    <xf numFmtId="0" fontId="30" fillId="0" borderId="0" xfId="0" applyFont="1" applyAlignment="1">
      <alignment horizontal="center" vertical="center" wrapText="1"/>
    </xf>
    <xf numFmtId="0" fontId="28" fillId="0" borderId="0" xfId="0" applyFont="1" applyAlignment="1">
      <alignment horizontal="center" vertical="center" wrapText="1"/>
    </xf>
    <xf numFmtId="41" fontId="30" fillId="0" borderId="0" xfId="4" applyFont="1" applyBorder="1" applyAlignment="1">
      <alignment horizontal="center" vertical="center" wrapText="1"/>
    </xf>
    <xf numFmtId="166" fontId="30" fillId="0" borderId="0" xfId="0" applyNumberFormat="1" applyFont="1" applyAlignment="1">
      <alignment horizontal="center" vertical="center" wrapText="1"/>
    </xf>
    <xf numFmtId="41" fontId="38" fillId="0" borderId="6" xfId="4" applyFont="1" applyBorder="1" applyAlignment="1">
      <alignment horizontal="center" vertical="center" wrapText="1"/>
    </xf>
    <xf numFmtId="3" fontId="46" fillId="0" borderId="1" xfId="0" applyNumberFormat="1" applyFont="1" applyBorder="1" applyAlignment="1">
      <alignment horizontal="center" vertical="center" wrapText="1"/>
    </xf>
    <xf numFmtId="41" fontId="38" fillId="0" borderId="1" xfId="4" applyFont="1" applyFill="1" applyBorder="1" applyAlignment="1">
      <alignment horizontal="right" vertical="center" wrapText="1"/>
    </xf>
    <xf numFmtId="0" fontId="46" fillId="0" borderId="6" xfId="0" applyFont="1" applyBorder="1" applyAlignment="1">
      <alignment horizontal="center" vertical="center" wrapText="1"/>
    </xf>
    <xf numFmtId="41" fontId="46" fillId="0" borderId="6" xfId="4" applyFont="1" applyFill="1" applyBorder="1" applyAlignment="1">
      <alignment horizontal="center" vertical="center" wrapText="1"/>
    </xf>
    <xf numFmtId="3" fontId="46" fillId="0" borderId="6" xfId="0" applyNumberFormat="1" applyFont="1" applyBorder="1" applyAlignment="1">
      <alignment horizontal="center" vertical="center" wrapText="1"/>
    </xf>
    <xf numFmtId="0" fontId="46" fillId="0" borderId="1" xfId="0" applyFont="1" applyBorder="1" applyAlignment="1">
      <alignment horizontal="left" vertical="center" wrapText="1"/>
    </xf>
    <xf numFmtId="3" fontId="46" fillId="0" borderId="7" xfId="0" applyNumberFormat="1" applyFont="1" applyBorder="1" applyAlignment="1">
      <alignment horizontal="center" vertical="center" wrapText="1"/>
    </xf>
    <xf numFmtId="41" fontId="46" fillId="0" borderId="7" xfId="4" applyFont="1" applyFill="1" applyBorder="1" applyAlignment="1">
      <alignment horizontal="center" vertical="center" wrapText="1"/>
    </xf>
    <xf numFmtId="0" fontId="46" fillId="0" borderId="5" xfId="0" applyFont="1" applyBorder="1" applyAlignment="1">
      <alignment horizontal="left" vertical="center" wrapText="1"/>
    </xf>
    <xf numFmtId="3" fontId="46" fillId="0" borderId="1" xfId="0" applyNumberFormat="1" applyFont="1" applyBorder="1" applyAlignment="1">
      <alignment horizontal="center" vertical="center"/>
    </xf>
    <xf numFmtId="0" fontId="46" fillId="0" borderId="1" xfId="0" applyFont="1" applyBorder="1" applyAlignment="1">
      <alignment horizontal="center" vertical="center"/>
    </xf>
    <xf numFmtId="0" fontId="46" fillId="0" borderId="7" xfId="0" applyFont="1" applyBorder="1" applyAlignment="1">
      <alignment horizontal="left" vertical="center" wrapText="1"/>
    </xf>
    <xf numFmtId="0" fontId="11" fillId="0" borderId="5" xfId="0" applyFont="1" applyBorder="1" applyAlignment="1">
      <alignment horizontal="center" vertical="center"/>
    </xf>
    <xf numFmtId="0" fontId="43" fillId="0" borderId="0" xfId="0" applyFont="1" applyAlignment="1">
      <alignment horizontal="center" vertical="center"/>
    </xf>
    <xf numFmtId="166" fontId="38" fillId="0" borderId="1" xfId="4" applyNumberFormat="1" applyFont="1" applyFill="1" applyBorder="1" applyAlignment="1">
      <alignment horizontal="center" vertical="center" wrapText="1"/>
    </xf>
    <xf numFmtId="0" fontId="46" fillId="0" borderId="6" xfId="0" applyFont="1" applyBorder="1" applyAlignment="1">
      <alignment horizontal="left" vertical="center" wrapText="1"/>
    </xf>
    <xf numFmtId="0" fontId="46" fillId="0" borderId="6" xfId="1" applyFont="1" applyBorder="1" applyAlignment="1">
      <alignment horizontal="left" vertical="center" wrapText="1"/>
    </xf>
    <xf numFmtId="3" fontId="46" fillId="0" borderId="7" xfId="0" applyNumberFormat="1" applyFont="1" applyBorder="1" applyAlignment="1">
      <alignment horizontal="left" vertical="center" wrapText="1"/>
    </xf>
    <xf numFmtId="0" fontId="38" fillId="0" borderId="7" xfId="0" applyFont="1" applyBorder="1" applyAlignment="1">
      <alignment horizontal="center" vertical="center" wrapText="1"/>
    </xf>
    <xf numFmtId="0" fontId="38" fillId="0" borderId="7" xfId="0" applyFont="1" applyBorder="1" applyAlignment="1">
      <alignment vertical="center" wrapText="1"/>
    </xf>
    <xf numFmtId="41" fontId="38" fillId="0" borderId="7" xfId="4" applyFont="1" applyFill="1" applyBorder="1" applyAlignment="1">
      <alignment horizontal="right" vertical="center" wrapText="1"/>
    </xf>
    <xf numFmtId="41" fontId="38" fillId="0" borderId="7" xfId="4" applyFont="1" applyFill="1" applyBorder="1" applyAlignment="1">
      <alignment horizontal="center" vertical="center" wrapText="1"/>
    </xf>
    <xf numFmtId="166" fontId="38" fillId="0" borderId="7"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166" fontId="38" fillId="0" borderId="6" xfId="0" applyNumberFormat="1" applyFont="1" applyBorder="1" applyAlignment="1">
      <alignment horizontal="center" vertical="center"/>
    </xf>
    <xf numFmtId="166" fontId="38" fillId="0" borderId="6" xfId="4" applyNumberFormat="1" applyFont="1" applyBorder="1" applyAlignment="1">
      <alignment horizontal="center" vertical="center" wrapText="1"/>
    </xf>
    <xf numFmtId="0" fontId="38" fillId="0" borderId="16" xfId="0" applyFont="1" applyBorder="1" applyAlignment="1">
      <alignment horizontal="center" vertical="center" wrapText="1"/>
    </xf>
    <xf numFmtId="0" fontId="38" fillId="0" borderId="16" xfId="0" applyFont="1" applyBorder="1" applyAlignment="1">
      <alignment horizontal="left" vertical="center" wrapText="1"/>
    </xf>
    <xf numFmtId="41" fontId="38" fillId="0" borderId="16" xfId="4" applyFont="1" applyFill="1" applyBorder="1" applyAlignment="1">
      <alignment horizontal="center" vertical="center" wrapText="1"/>
    </xf>
    <xf numFmtId="3" fontId="38" fillId="0" borderId="16" xfId="0" applyNumberFormat="1" applyFont="1" applyBorder="1" applyAlignment="1">
      <alignment horizontal="center" vertical="center" wrapText="1"/>
    </xf>
    <xf numFmtId="166" fontId="38" fillId="0" borderId="16" xfId="0" applyNumberFormat="1" applyFont="1" applyBorder="1" applyAlignment="1">
      <alignment horizontal="center" vertical="center" wrapText="1"/>
    </xf>
    <xf numFmtId="0" fontId="38" fillId="0" borderId="0" xfId="0" applyFont="1" applyAlignment="1">
      <alignment horizontal="center" vertical="center" wrapText="1"/>
    </xf>
    <xf numFmtId="0" fontId="38" fillId="0" borderId="0" xfId="0" applyFont="1" applyAlignment="1">
      <alignment horizontal="left" vertical="center" wrapText="1"/>
    </xf>
    <xf numFmtId="41" fontId="38" fillId="0" borderId="0" xfId="4" applyFont="1" applyFill="1" applyBorder="1" applyAlignment="1">
      <alignment horizontal="center" vertical="center" wrapText="1"/>
    </xf>
    <xf numFmtId="3" fontId="46" fillId="0" borderId="0" xfId="0" applyNumberFormat="1" applyFont="1" applyAlignment="1">
      <alignment horizontal="center" vertical="center" wrapText="1"/>
    </xf>
    <xf numFmtId="166" fontId="38" fillId="0" borderId="0" xfId="0" applyNumberFormat="1" applyFont="1" applyAlignment="1">
      <alignment horizontal="center" vertical="center" wrapText="1"/>
    </xf>
    <xf numFmtId="0" fontId="25" fillId="5" borderId="8" xfId="0" applyFont="1" applyFill="1" applyBorder="1" applyAlignment="1">
      <alignment horizontal="center" vertical="center" wrapText="1"/>
    </xf>
    <xf numFmtId="41" fontId="25" fillId="5" borderId="8" xfId="4" applyFont="1" applyFill="1" applyBorder="1" applyAlignment="1">
      <alignment horizontal="center" vertical="center" wrapText="1"/>
    </xf>
    <xf numFmtId="3" fontId="44" fillId="5" borderId="8" xfId="0" applyNumberFormat="1" applyFont="1" applyFill="1" applyBorder="1" applyAlignment="1">
      <alignment horizontal="center" vertical="center" wrapText="1"/>
    </xf>
    <xf numFmtId="166" fontId="25" fillId="5" borderId="8" xfId="0" applyNumberFormat="1" applyFont="1" applyFill="1" applyBorder="1" applyAlignment="1">
      <alignment horizontal="center" vertical="center" wrapText="1"/>
    </xf>
    <xf numFmtId="0" fontId="25" fillId="5" borderId="8" xfId="0" applyFont="1" applyFill="1" applyBorder="1" applyAlignment="1">
      <alignment horizontal="left" vertical="center" wrapText="1"/>
    </xf>
    <xf numFmtId="166" fontId="59" fillId="0" borderId="16" xfId="0" applyNumberFormat="1" applyFont="1" applyBorder="1" applyAlignment="1">
      <alignment horizontal="center" vertical="center" wrapText="1"/>
    </xf>
    <xf numFmtId="3" fontId="10" fillId="0" borderId="6" xfId="0" applyNumberFormat="1" applyFont="1" applyBorder="1" applyAlignment="1">
      <alignment horizontal="center" vertical="center" wrapText="1"/>
    </xf>
    <xf numFmtId="0" fontId="5" fillId="0" borderId="0" xfId="0" applyFont="1" applyAlignment="1">
      <alignment horizontal="center" vertical="center"/>
    </xf>
    <xf numFmtId="0" fontId="59" fillId="0" borderId="17" xfId="0" applyFont="1" applyBorder="1" applyAlignment="1">
      <alignment horizontal="center" vertical="center" wrapText="1"/>
    </xf>
    <xf numFmtId="166" fontId="59" fillId="0" borderId="17" xfId="0" applyNumberFormat="1" applyFont="1" applyBorder="1" applyAlignment="1">
      <alignment horizontal="center" vertical="center" wrapText="1"/>
    </xf>
    <xf numFmtId="0" fontId="23" fillId="0" borderId="0" xfId="0" applyFont="1" applyAlignment="1">
      <alignment horizontal="center" vertical="center"/>
    </xf>
    <xf numFmtId="0" fontId="23" fillId="5" borderId="0" xfId="0" applyFont="1" applyFill="1" applyAlignment="1">
      <alignment horizontal="center" vertical="center"/>
    </xf>
    <xf numFmtId="0" fontId="59" fillId="0" borderId="15" xfId="0" applyFont="1" applyBorder="1" applyAlignment="1">
      <alignment horizontal="left" vertical="center" wrapText="1"/>
    </xf>
    <xf numFmtId="3" fontId="10" fillId="0" borderId="7" xfId="0" applyNumberFormat="1" applyFont="1" applyBorder="1" applyAlignment="1">
      <alignment horizontal="center" vertical="center" wrapText="1"/>
    </xf>
    <xf numFmtId="0" fontId="6" fillId="9" borderId="8" xfId="0" applyFont="1" applyFill="1" applyBorder="1" applyAlignment="1">
      <alignment horizontal="center" vertical="center" wrapText="1"/>
    </xf>
    <xf numFmtId="0" fontId="6" fillId="9" borderId="8" xfId="0" applyFont="1" applyFill="1" applyBorder="1" applyAlignment="1">
      <alignment horizontal="left" vertical="center" wrapText="1"/>
    </xf>
    <xf numFmtId="3" fontId="6" fillId="9" borderId="8" xfId="0" applyNumberFormat="1" applyFont="1" applyFill="1" applyBorder="1" applyAlignment="1">
      <alignment horizontal="center" vertical="center" wrapText="1"/>
    </xf>
    <xf numFmtId="166" fontId="60" fillId="10" borderId="8" xfId="0" applyNumberFormat="1" applyFont="1" applyFill="1" applyBorder="1" applyAlignment="1">
      <alignment horizontal="center" vertical="center" wrapText="1"/>
    </xf>
    <xf numFmtId="15" fontId="38" fillId="0" borderId="7" xfId="0" applyNumberFormat="1" applyFont="1" applyBorder="1" applyAlignment="1">
      <alignment horizontal="center" vertical="center" wrapText="1"/>
    </xf>
    <xf numFmtId="15" fontId="38" fillId="0" borderId="1" xfId="0" applyNumberFormat="1" applyFont="1" applyBorder="1" applyAlignment="1">
      <alignment horizontal="center" vertical="center" wrapText="1"/>
    </xf>
    <xf numFmtId="0" fontId="38" fillId="0" borderId="18" xfId="0" applyFont="1" applyBorder="1" applyAlignment="1">
      <alignment horizontal="center" vertical="center" wrapText="1"/>
    </xf>
    <xf numFmtId="0" fontId="38" fillId="0" borderId="18" xfId="0" applyFont="1" applyBorder="1" applyAlignment="1">
      <alignment horizontal="left" vertical="center" wrapText="1"/>
    </xf>
    <xf numFmtId="41" fontId="38" fillId="0" borderId="18" xfId="4" applyFont="1" applyBorder="1" applyAlignment="1">
      <alignment horizontal="center" vertical="center" wrapText="1"/>
    </xf>
    <xf numFmtId="41" fontId="38" fillId="0" borderId="18" xfId="4" applyFont="1" applyFill="1" applyBorder="1" applyAlignment="1">
      <alignment horizontal="center" vertical="center" wrapText="1"/>
    </xf>
    <xf numFmtId="3" fontId="38" fillId="0" borderId="18" xfId="0" applyNumberFormat="1" applyFont="1" applyBorder="1" applyAlignment="1">
      <alignment horizontal="center" vertical="center" wrapText="1"/>
    </xf>
    <xf numFmtId="166" fontId="38" fillId="0" borderId="18" xfId="0" applyNumberFormat="1" applyFont="1" applyBorder="1" applyAlignment="1">
      <alignment horizontal="center" vertical="center" wrapText="1"/>
    </xf>
    <xf numFmtId="166" fontId="38" fillId="0" borderId="18" xfId="0" applyNumberFormat="1" applyFont="1" applyBorder="1" applyAlignment="1">
      <alignment horizontal="center" vertical="center"/>
    </xf>
    <xf numFmtId="166" fontId="38" fillId="0" borderId="18" xfId="4" applyNumberFormat="1" applyFont="1" applyBorder="1" applyAlignment="1">
      <alignment horizontal="center" vertical="center" wrapText="1"/>
    </xf>
    <xf numFmtId="0" fontId="38" fillId="0" borderId="21" xfId="0" applyFont="1" applyBorder="1" applyAlignment="1">
      <alignment horizontal="left" vertical="center" wrapText="1"/>
    </xf>
    <xf numFmtId="0" fontId="38" fillId="0" borderId="21" xfId="0" applyFont="1" applyBorder="1" applyAlignment="1">
      <alignment horizontal="center" vertical="center" wrapText="1"/>
    </xf>
    <xf numFmtId="41" fontId="38" fillId="0" borderId="21" xfId="4" applyFont="1" applyFill="1" applyBorder="1" applyAlignment="1">
      <alignment horizontal="center" vertical="center" wrapText="1"/>
    </xf>
    <xf numFmtId="3" fontId="38" fillId="0" borderId="21" xfId="0" applyNumberFormat="1" applyFont="1" applyBorder="1" applyAlignment="1">
      <alignment horizontal="center" vertical="center" wrapText="1"/>
    </xf>
    <xf numFmtId="166" fontId="38" fillId="0" borderId="21" xfId="0" applyNumberFormat="1" applyFont="1" applyBorder="1" applyAlignment="1">
      <alignment horizontal="center" vertical="center" wrapText="1"/>
    </xf>
    <xf numFmtId="0" fontId="46" fillId="0" borderId="1" xfId="1" applyFont="1" applyBorder="1" applyAlignment="1">
      <alignment horizontal="left" vertical="center" wrapText="1"/>
    </xf>
    <xf numFmtId="0" fontId="40" fillId="0" borderId="0" xfId="0" applyFont="1"/>
    <xf numFmtId="41" fontId="21" fillId="0" borderId="0" xfId="0" applyNumberFormat="1" applyFont="1"/>
    <xf numFmtId="41" fontId="38" fillId="0" borderId="1" xfId="4" applyFont="1" applyFill="1" applyBorder="1" applyAlignment="1">
      <alignment horizontal="left" vertical="center" wrapText="1"/>
    </xf>
    <xf numFmtId="3" fontId="10" fillId="0" borderId="15" xfId="0" applyNumberFormat="1" applyFont="1" applyBorder="1" applyAlignment="1">
      <alignment horizontal="center" vertical="center" wrapText="1"/>
    </xf>
    <xf numFmtId="0" fontId="59" fillId="0" borderId="17" xfId="0" applyFont="1" applyBorder="1" applyAlignment="1">
      <alignment horizontal="left" vertical="center" wrapText="1"/>
    </xf>
    <xf numFmtId="0" fontId="59" fillId="0" borderId="1" xfId="0" applyFont="1" applyBorder="1" applyAlignment="1">
      <alignment horizontal="left" vertical="center" wrapText="1"/>
    </xf>
    <xf numFmtId="0" fontId="59" fillId="0" borderId="1" xfId="0" applyFont="1" applyBorder="1" applyAlignment="1">
      <alignment horizontal="center" vertical="center" wrapText="1"/>
    </xf>
    <xf numFmtId="166" fontId="59" fillId="0" borderId="1" xfId="0" applyNumberFormat="1" applyFont="1" applyBorder="1" applyAlignment="1">
      <alignment horizontal="center" vertical="center" wrapText="1"/>
    </xf>
    <xf numFmtId="166" fontId="59" fillId="0" borderId="22" xfId="0" applyNumberFormat="1" applyFont="1" applyBorder="1" applyAlignment="1">
      <alignment horizontal="center" vertical="center" wrapText="1"/>
    </xf>
    <xf numFmtId="41" fontId="59" fillId="0" borderId="1" xfId="4" applyFont="1" applyBorder="1" applyAlignment="1">
      <alignment horizontal="center" vertical="center" wrapText="1"/>
    </xf>
    <xf numFmtId="0" fontId="46" fillId="0" borderId="23" xfId="0" applyFont="1" applyBorder="1"/>
    <xf numFmtId="0" fontId="58" fillId="0" borderId="23" xfId="0" applyFont="1" applyBorder="1"/>
    <xf numFmtId="0" fontId="38" fillId="0" borderId="24" xfId="0" applyFont="1" applyBorder="1"/>
    <xf numFmtId="0" fontId="29" fillId="7" borderId="12" xfId="0" applyFont="1" applyFill="1" applyBorder="1" applyAlignment="1">
      <alignment horizontal="center" vertical="center" wrapText="1"/>
    </xf>
    <xf numFmtId="0" fontId="0" fillId="7" borderId="13" xfId="0" applyFill="1" applyBorder="1" applyAlignment="1">
      <alignment horizontal="center" vertical="center" wrapText="1"/>
    </xf>
    <xf numFmtId="0" fontId="0" fillId="7" borderId="14" xfId="0" applyFill="1" applyBorder="1" applyAlignment="1">
      <alignment horizontal="center" vertical="center" wrapText="1"/>
    </xf>
    <xf numFmtId="0" fontId="36" fillId="0" borderId="0" xfId="0" applyFont="1" applyAlignment="1">
      <alignment horizontal="center" vertical="center"/>
    </xf>
    <xf numFmtId="0" fontId="37" fillId="0" borderId="0" xfId="0" applyFont="1" applyAlignment="1">
      <alignment horizontal="center" vertical="center"/>
    </xf>
    <xf numFmtId="0" fontId="0" fillId="0" borderId="0" xfId="0"/>
    <xf numFmtId="0" fontId="15" fillId="0" borderId="0" xfId="0" applyFont="1" applyAlignment="1">
      <alignment wrapText="1"/>
    </xf>
    <xf numFmtId="0" fontId="52" fillId="0" borderId="0" xfId="0" applyFont="1" applyAlignment="1">
      <alignment wrapText="1"/>
    </xf>
    <xf numFmtId="0" fontId="21" fillId="0" borderId="0" xfId="0" applyFont="1"/>
    <xf numFmtId="0" fontId="6" fillId="6" borderId="1"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11" fillId="0" borderId="0" xfId="0" applyFont="1" applyAlignment="1">
      <alignment horizontal="center" vertical="center"/>
    </xf>
    <xf numFmtId="0" fontId="50" fillId="0" borderId="0" xfId="0" applyFont="1" applyAlignment="1">
      <alignment horizontal="left" vertical="center"/>
    </xf>
    <xf numFmtId="0" fontId="17" fillId="0" borderId="0" xfId="0" applyFont="1"/>
    <xf numFmtId="0" fontId="25" fillId="0" borderId="0" xfId="0" applyFont="1"/>
    <xf numFmtId="0" fontId="25" fillId="0" borderId="0" xfId="0" applyFont="1" applyAlignment="1">
      <alignment horizontal="left" vertical="center"/>
    </xf>
    <xf numFmtId="0" fontId="51" fillId="0" borderId="0" xfId="0" applyFont="1"/>
    <xf numFmtId="0" fontId="6" fillId="6" borderId="4"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29" fillId="7" borderId="12" xfId="0" applyFont="1" applyFill="1" applyBorder="1" applyAlignment="1">
      <alignment horizontal="center" vertical="center"/>
    </xf>
    <xf numFmtId="0" fontId="0" fillId="7" borderId="13" xfId="0" applyFill="1" applyBorder="1" applyAlignment="1">
      <alignment horizontal="center" vertical="center"/>
    </xf>
    <xf numFmtId="0" fontId="0" fillId="7" borderId="14" xfId="0" applyFill="1" applyBorder="1" applyAlignment="1">
      <alignment horizontal="center" vertical="center"/>
    </xf>
    <xf numFmtId="0" fontId="53" fillId="0" borderId="0" xfId="0" applyFont="1"/>
    <xf numFmtId="0" fontId="25" fillId="4" borderId="4"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7" xfId="0" applyFont="1" applyFill="1" applyBorder="1" applyAlignment="1">
      <alignment horizontal="center" vertical="center" wrapText="1"/>
    </xf>
    <xf numFmtId="0" fontId="38" fillId="7" borderId="9" xfId="0" applyFont="1" applyFill="1" applyBorder="1" applyAlignment="1">
      <alignment horizontal="center" vertical="center" wrapText="1"/>
    </xf>
    <xf numFmtId="0" fontId="38" fillId="7" borderId="10" xfId="0" applyFont="1" applyFill="1" applyBorder="1" applyAlignment="1">
      <alignment horizontal="center" vertical="center" wrapText="1"/>
    </xf>
    <xf numFmtId="0" fontId="38" fillId="7" borderId="11" xfId="0" applyFont="1" applyFill="1" applyBorder="1" applyAlignment="1">
      <alignment horizontal="center" vertical="center" wrapText="1"/>
    </xf>
    <xf numFmtId="0" fontId="25" fillId="7" borderId="4" xfId="0" applyFont="1" applyFill="1" applyBorder="1" applyAlignment="1">
      <alignment horizontal="center" vertical="center" wrapText="1"/>
    </xf>
    <xf numFmtId="0" fontId="25" fillId="7" borderId="2" xfId="0" applyFont="1" applyFill="1" applyBorder="1" applyAlignment="1">
      <alignment horizontal="center" vertical="center" wrapText="1"/>
    </xf>
    <xf numFmtId="0" fontId="25" fillId="7" borderId="3"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2" fillId="0" borderId="0" xfId="0" applyFont="1" applyAlignment="1">
      <alignment vertical="center"/>
    </xf>
    <xf numFmtId="0" fontId="25" fillId="4" borderId="4"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43" fillId="0" borderId="0" xfId="0" applyFont="1" applyAlignment="1">
      <alignment horizontal="center" vertical="center"/>
    </xf>
    <xf numFmtId="0" fontId="25" fillId="7" borderId="19" xfId="0" applyFont="1" applyFill="1" applyBorder="1" applyAlignment="1">
      <alignment horizontal="center" vertical="center" wrapText="1"/>
    </xf>
    <xf numFmtId="0" fontId="25" fillId="7" borderId="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20" xfId="0" applyBorder="1" applyAlignment="1">
      <alignment horizontal="center" vertical="center" wrapText="1"/>
    </xf>
    <xf numFmtId="0" fontId="32" fillId="0" borderId="0" xfId="0" applyFont="1" applyAlignment="1">
      <alignment horizontal="left" vertical="center"/>
    </xf>
    <xf numFmtId="0" fontId="32" fillId="0" borderId="0" xfId="0" applyFont="1"/>
    <xf numFmtId="0" fontId="11" fillId="0" borderId="0" xfId="0" applyFont="1" applyAlignment="1">
      <alignment vertical="center"/>
    </xf>
    <xf numFmtId="0" fontId="55" fillId="0" borderId="0" xfId="0" applyFont="1" applyAlignment="1">
      <alignment vertical="center"/>
    </xf>
    <xf numFmtId="0" fontId="5" fillId="0" borderId="0" xfId="0" applyFont="1" applyAlignment="1">
      <alignment horizontal="center"/>
    </xf>
    <xf numFmtId="0" fontId="4" fillId="0" borderId="0" xfId="0" applyFont="1" applyAlignment="1">
      <alignment horizontal="center"/>
    </xf>
    <xf numFmtId="0" fontId="13" fillId="6" borderId="1" xfId="0" applyFont="1" applyFill="1" applyBorder="1" applyAlignment="1">
      <alignment horizontal="center" vertical="center" wrapText="1"/>
    </xf>
    <xf numFmtId="0" fontId="39" fillId="0" borderId="0" xfId="0" applyFont="1" applyAlignment="1">
      <alignment horizontal="left" vertical="center"/>
    </xf>
    <xf numFmtId="0" fontId="39" fillId="0" borderId="0" xfId="0" applyFont="1"/>
    <xf numFmtId="0" fontId="40" fillId="0" borderId="0" xfId="0" applyFont="1"/>
    <xf numFmtId="167" fontId="13" fillId="6" borderId="1" xfId="0" applyNumberFormat="1" applyFont="1" applyFill="1" applyBorder="1" applyAlignment="1">
      <alignment horizontal="center" vertical="center" wrapText="1"/>
    </xf>
    <xf numFmtId="0" fontId="55" fillId="0" borderId="0" xfId="0" applyFont="1" applyAlignment="1">
      <alignment horizontal="left" vertical="center"/>
    </xf>
    <xf numFmtId="0" fontId="55" fillId="0" borderId="0" xfId="0" applyFont="1"/>
    <xf numFmtId="0" fontId="57" fillId="0" borderId="0" xfId="0" applyFont="1"/>
    <xf numFmtId="0" fontId="41" fillId="0" borderId="0" xfId="0" applyFont="1" applyAlignment="1">
      <alignment horizontal="left" vertical="center"/>
    </xf>
    <xf numFmtId="0" fontId="41" fillId="0" borderId="0" xfId="0" applyFont="1"/>
    <xf numFmtId="0" fontId="39" fillId="0" borderId="0" xfId="0" applyFont="1" applyAlignment="1">
      <alignment wrapText="1"/>
    </xf>
    <xf numFmtId="0" fontId="0" fillId="0" borderId="0" xfId="0" applyAlignment="1">
      <alignment wrapText="1"/>
    </xf>
    <xf numFmtId="0" fontId="34" fillId="0" borderId="0" xfId="0" applyFont="1" applyAlignment="1">
      <alignment wrapText="1"/>
    </xf>
    <xf numFmtId="0" fontId="44" fillId="7" borderId="4" xfId="0" applyFont="1" applyFill="1" applyBorder="1" applyAlignment="1">
      <alignment horizontal="center" vertical="center" wrapText="1"/>
    </xf>
    <xf numFmtId="0" fontId="44" fillId="7" borderId="2" xfId="0" applyFont="1" applyFill="1" applyBorder="1" applyAlignment="1">
      <alignment horizontal="center" vertical="center" wrapText="1"/>
    </xf>
    <xf numFmtId="0" fontId="44" fillId="7" borderId="3" xfId="0" applyFont="1" applyFill="1" applyBorder="1" applyAlignment="1">
      <alignment horizontal="center" vertical="center" wrapText="1"/>
    </xf>
    <xf numFmtId="0" fontId="56" fillId="0" borderId="2" xfId="0" applyFont="1" applyBorder="1" applyAlignment="1">
      <alignment horizontal="center" vertical="center" wrapText="1"/>
    </xf>
    <xf numFmtId="0" fontId="56" fillId="0" borderId="3" xfId="0" applyFont="1" applyBorder="1" applyAlignment="1">
      <alignment horizontal="center" vertical="center" wrapText="1"/>
    </xf>
    <xf numFmtId="0" fontId="56" fillId="7" borderId="2" xfId="0" applyFont="1" applyFill="1" applyBorder="1" applyAlignment="1">
      <alignment horizontal="center" vertical="center" wrapText="1"/>
    </xf>
    <xf numFmtId="0" fontId="56" fillId="7" borderId="3" xfId="0" applyFont="1" applyFill="1" applyBorder="1" applyAlignment="1">
      <alignment horizontal="center" vertical="center" wrapText="1"/>
    </xf>
    <xf numFmtId="14" fontId="44" fillId="7" borderId="4"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53" fillId="0" borderId="0" xfId="0" applyFont="1" applyAlignment="1">
      <alignment wrapText="1"/>
    </xf>
    <xf numFmtId="0" fontId="54" fillId="0" borderId="0" xfId="0" applyFont="1" applyAlignment="1">
      <alignment wrapText="1"/>
    </xf>
    <xf numFmtId="0" fontId="44" fillId="7" borderId="1" xfId="0" applyFont="1" applyFill="1" applyBorder="1" applyAlignment="1">
      <alignment horizontal="center" vertical="center" wrapText="1"/>
    </xf>
    <xf numFmtId="0" fontId="56" fillId="7"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vertical="center" wrapText="1"/>
    </xf>
    <xf numFmtId="3" fontId="38" fillId="0" borderId="1" xfId="0" applyNumberFormat="1" applyFont="1" applyFill="1" applyBorder="1" applyAlignment="1">
      <alignment horizontal="center" vertical="center" wrapText="1"/>
    </xf>
    <xf numFmtId="166" fontId="38" fillId="0" borderId="1" xfId="0" applyNumberFormat="1" applyFont="1" applyFill="1" applyBorder="1" applyAlignment="1">
      <alignment horizontal="center" vertical="center" wrapText="1"/>
    </xf>
    <xf numFmtId="166" fontId="38" fillId="0" borderId="1" xfId="0" applyNumberFormat="1" applyFont="1" applyFill="1" applyBorder="1" applyAlignment="1">
      <alignment horizontal="center" vertical="center"/>
    </xf>
    <xf numFmtId="0" fontId="38" fillId="0" borderId="0" xfId="0" applyFont="1" applyFill="1"/>
  </cellXfs>
  <cellStyles count="6">
    <cellStyle name="Milliers [0]" xfId="4" builtinId="6"/>
    <cellStyle name="Milliers 2" xfId="2" xr:uid="{00000000-0005-0000-0000-000000000000}"/>
    <cellStyle name="Monétaire 2" xfId="3" xr:uid="{00000000-0005-0000-0000-000001000000}"/>
    <cellStyle name="Normal" xfId="0" builtinId="0"/>
    <cellStyle name="Normal 2" xfId="1" xr:uid="{00000000-0005-0000-0000-000003000000}"/>
    <cellStyle name="Style 1" xfId="5" xr:uid="{1FA1BA1D-EDE6-4909-819F-4DD9524B27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300789</xdr:colOff>
      <xdr:row>3</xdr:row>
      <xdr:rowOff>50132</xdr:rowOff>
    </xdr:from>
    <xdr:to>
      <xdr:col>2</xdr:col>
      <xdr:colOff>2840789</xdr:colOff>
      <xdr:row>4</xdr:row>
      <xdr:rowOff>171717</xdr:rowOff>
    </xdr:to>
    <xdr:pic>
      <xdr:nvPicPr>
        <xdr:cNvPr id="4" name="Image 3">
          <a:extLst>
            <a:ext uri="{FF2B5EF4-FFF2-40B4-BE49-F238E27FC236}">
              <a16:creationId xmlns:a16="http://schemas.microsoft.com/office/drawing/2014/main" id="{102F72DE-3F86-4DDD-95A3-DEB9C672DD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84" y="601579"/>
          <a:ext cx="2540000" cy="79000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xdr:colOff>
      <xdr:row>1</xdr:row>
      <xdr:rowOff>0</xdr:rowOff>
    </xdr:from>
    <xdr:to>
      <xdr:col>2</xdr:col>
      <xdr:colOff>2694159</xdr:colOff>
      <xdr:row>1</xdr:row>
      <xdr:rowOff>1294422</xdr:rowOff>
    </xdr:to>
    <xdr:pic>
      <xdr:nvPicPr>
        <xdr:cNvPr id="3" name="Image 2">
          <a:extLst>
            <a:ext uri="{FF2B5EF4-FFF2-40B4-BE49-F238E27FC236}">
              <a16:creationId xmlns:a16="http://schemas.microsoft.com/office/drawing/2014/main" id="{8013D489-A262-4347-99D7-8DB3EF72D6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268" y="0"/>
          <a:ext cx="2686540" cy="129442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195483</xdr:colOff>
      <xdr:row>0</xdr:row>
      <xdr:rowOff>177583</xdr:rowOff>
    </xdr:from>
    <xdr:to>
      <xdr:col>2</xdr:col>
      <xdr:colOff>3083215</xdr:colOff>
      <xdr:row>4</xdr:row>
      <xdr:rowOff>141451</xdr:rowOff>
    </xdr:to>
    <xdr:pic>
      <xdr:nvPicPr>
        <xdr:cNvPr id="4" name="Image 3">
          <a:extLst>
            <a:ext uri="{FF2B5EF4-FFF2-40B4-BE49-F238E27FC236}">
              <a16:creationId xmlns:a16="http://schemas.microsoft.com/office/drawing/2014/main" id="{D87FD855-45AC-4489-B630-347169CE6D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237" y="177583"/>
          <a:ext cx="2878207" cy="800185"/>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AR37"/>
  <sheetViews>
    <sheetView tabSelected="1" zoomScale="40" zoomScaleNormal="40" workbookViewId="0">
      <selection activeCell="P13" sqref="P13"/>
    </sheetView>
  </sheetViews>
  <sheetFormatPr baseColWidth="10" defaultColWidth="21.7109375" defaultRowHeight="15" x14ac:dyDescent="0.25"/>
  <cols>
    <col min="1" max="1" width="13.85546875" style="12" customWidth="1"/>
    <col min="2" max="2" width="9.5703125" style="12" customWidth="1"/>
    <col min="3" max="3" width="82.42578125" style="12" customWidth="1"/>
    <col min="4" max="4" width="26.7109375" style="12" customWidth="1"/>
    <col min="5" max="5" width="37.85546875" style="12" customWidth="1"/>
    <col min="6" max="6" width="33.42578125" style="12" customWidth="1"/>
    <col min="7" max="7" width="29.42578125" style="12" customWidth="1"/>
    <col min="8" max="8" width="25.5703125" style="12" customWidth="1"/>
    <col min="9" max="9" width="24.85546875" style="12" customWidth="1"/>
    <col min="10" max="10" width="26.42578125" style="12" customWidth="1"/>
    <col min="11" max="11" width="22.42578125" style="12" customWidth="1"/>
    <col min="12" max="12" width="22.140625" style="12" customWidth="1"/>
    <col min="13" max="13" width="23" style="12" customWidth="1"/>
    <col min="14" max="15" width="21.5703125" style="12" customWidth="1"/>
    <col min="16" max="16" width="20" style="12" customWidth="1"/>
    <col min="17" max="17" width="19.85546875" style="12" customWidth="1"/>
    <col min="18" max="18" width="21.7109375" style="12" customWidth="1"/>
    <col min="19" max="19" width="18.5703125" style="12" customWidth="1"/>
    <col min="20" max="20" width="18.42578125" style="12" customWidth="1"/>
    <col min="21" max="21" width="22.5703125" style="12" customWidth="1"/>
    <col min="22" max="22" width="20.7109375" style="12" customWidth="1"/>
    <col min="23" max="23" width="22.85546875" style="12" customWidth="1"/>
    <col min="24" max="24" width="24" style="12" customWidth="1"/>
    <col min="25" max="16384" width="21.7109375" style="12"/>
  </cols>
  <sheetData>
    <row r="4" spans="2:24" ht="52.5" customHeight="1" x14ac:dyDescent="0.25">
      <c r="B4" s="3"/>
    </row>
    <row r="5" spans="2:24" ht="19.5" customHeight="1" x14ac:dyDescent="0.25">
      <c r="B5" s="3"/>
    </row>
    <row r="6" spans="2:24" ht="37.5" customHeight="1" x14ac:dyDescent="0.25">
      <c r="B6" s="3"/>
      <c r="E6" s="221" t="s">
        <v>238</v>
      </c>
      <c r="F6" s="222"/>
      <c r="G6" s="222"/>
      <c r="H6" s="222"/>
      <c r="I6" s="222"/>
      <c r="J6" s="222"/>
      <c r="K6" s="222"/>
      <c r="L6" s="222"/>
      <c r="M6" s="222"/>
      <c r="N6" s="222"/>
      <c r="O6" s="223"/>
      <c r="P6" s="223"/>
      <c r="Q6" s="223"/>
      <c r="R6" s="223"/>
      <c r="S6" s="223"/>
      <c r="T6" s="223"/>
      <c r="U6" s="223"/>
    </row>
    <row r="7" spans="2:24" ht="42" customHeight="1" x14ac:dyDescent="0.25">
      <c r="B7" s="3"/>
    </row>
    <row r="8" spans="2:24" s="9" customFormat="1" ht="27.75" customHeight="1" x14ac:dyDescent="0.35">
      <c r="B8" s="97" t="s">
        <v>0</v>
      </c>
      <c r="C8" s="13"/>
      <c r="D8" s="13"/>
      <c r="E8" s="13"/>
      <c r="F8" s="13"/>
      <c r="G8" s="13"/>
      <c r="H8" s="13"/>
      <c r="I8" s="13"/>
      <c r="J8" s="13"/>
      <c r="K8" s="13"/>
      <c r="L8" s="13"/>
      <c r="M8" s="13"/>
      <c r="N8" s="13"/>
      <c r="O8" s="13"/>
      <c r="P8" s="13"/>
      <c r="Q8" s="13"/>
      <c r="R8" s="13"/>
      <c r="S8" s="13"/>
      <c r="T8" s="13"/>
      <c r="U8" s="13"/>
      <c r="V8" s="13"/>
      <c r="W8" s="13"/>
      <c r="X8" s="13"/>
    </row>
    <row r="9" spans="2:24" s="9" customFormat="1" ht="23.25" x14ac:dyDescent="0.35">
      <c r="B9" s="226"/>
      <c r="C9" s="226"/>
      <c r="D9" s="226"/>
      <c r="E9" s="226"/>
      <c r="F9" s="226"/>
      <c r="G9" s="226"/>
      <c r="H9" s="226"/>
      <c r="I9" s="226"/>
      <c r="J9" s="226"/>
      <c r="K9" s="226"/>
      <c r="L9" s="226"/>
      <c r="M9" s="226"/>
      <c r="N9" s="226"/>
      <c r="O9" s="226"/>
      <c r="P9" s="226"/>
      <c r="Q9" s="226"/>
      <c r="R9" s="226"/>
      <c r="S9" s="226"/>
      <c r="T9" s="226"/>
      <c r="U9" s="226"/>
      <c r="V9" s="226"/>
      <c r="W9" s="226"/>
      <c r="X9" s="226"/>
    </row>
    <row r="10" spans="2:24" s="9" customFormat="1" ht="23.25" x14ac:dyDescent="0.35">
      <c r="B10" s="230" t="s">
        <v>1</v>
      </c>
      <c r="C10" s="231"/>
      <c r="D10" s="231"/>
      <c r="E10" s="231"/>
      <c r="F10" s="231"/>
      <c r="G10" s="231"/>
      <c r="H10" s="231"/>
      <c r="I10" s="231"/>
      <c r="J10" s="231"/>
      <c r="K10" s="13"/>
      <c r="L10" s="13"/>
      <c r="M10" s="13"/>
      <c r="N10" s="13"/>
      <c r="O10" s="13"/>
      <c r="P10" s="13"/>
      <c r="Q10" s="13"/>
      <c r="R10" s="13"/>
      <c r="S10" s="13"/>
      <c r="T10" s="13"/>
      <c r="U10" s="13"/>
      <c r="V10" s="13"/>
      <c r="W10" s="13"/>
      <c r="X10" s="13"/>
    </row>
    <row r="11" spans="2:24" s="9" customFormat="1" ht="23.25" x14ac:dyDescent="0.35">
      <c r="B11" s="93"/>
      <c r="C11" s="13"/>
      <c r="D11" s="93"/>
      <c r="E11" s="10"/>
      <c r="F11" s="10"/>
      <c r="G11" s="10"/>
      <c r="H11" s="10"/>
      <c r="I11" s="10"/>
      <c r="J11" s="10"/>
      <c r="K11" s="13"/>
      <c r="L11" s="13"/>
      <c r="M11" s="13"/>
      <c r="N11" s="13"/>
      <c r="O11" s="13"/>
      <c r="P11" s="13"/>
      <c r="Q11" s="13"/>
      <c r="R11" s="13"/>
      <c r="S11" s="13"/>
      <c r="T11" s="13"/>
      <c r="U11" s="13"/>
      <c r="V11" s="13"/>
      <c r="W11" s="13"/>
      <c r="X11" s="13"/>
    </row>
    <row r="12" spans="2:24" s="9" customFormat="1" ht="23.25" x14ac:dyDescent="0.35">
      <c r="B12" s="233" t="s">
        <v>237</v>
      </c>
      <c r="C12" s="226"/>
      <c r="D12" s="226"/>
      <c r="E12" s="231"/>
      <c r="F12" s="234"/>
      <c r="G12" s="234"/>
      <c r="H12" s="13"/>
      <c r="I12" s="232" t="s">
        <v>247</v>
      </c>
      <c r="J12" s="226"/>
      <c r="K12" s="226"/>
      <c r="L12" s="226"/>
      <c r="M12" s="226"/>
      <c r="N12" s="226"/>
      <c r="O12" s="226"/>
      <c r="P12" s="13"/>
      <c r="Q12" s="13"/>
      <c r="R12" s="13"/>
      <c r="S12" s="13"/>
      <c r="T12" s="13"/>
      <c r="U12" s="13"/>
      <c r="V12" s="13"/>
      <c r="W12" s="13"/>
      <c r="X12" s="13"/>
    </row>
    <row r="13" spans="2:24" s="9" customFormat="1" ht="23.25" x14ac:dyDescent="0.35">
      <c r="B13" s="93"/>
      <c r="C13" s="13"/>
      <c r="D13" s="13"/>
      <c r="E13" s="10"/>
      <c r="F13" s="13"/>
      <c r="G13" s="13"/>
      <c r="H13" s="13"/>
      <c r="I13" s="38"/>
      <c r="J13" s="10"/>
      <c r="K13" s="10"/>
      <c r="L13" s="10"/>
      <c r="M13" s="10"/>
      <c r="N13" s="10"/>
      <c r="O13" s="10"/>
      <c r="P13" s="13"/>
      <c r="Q13" s="13"/>
      <c r="R13" s="13"/>
      <c r="S13" s="13"/>
      <c r="T13" s="13"/>
      <c r="U13" s="13"/>
      <c r="V13" s="13"/>
      <c r="W13" s="13"/>
      <c r="X13" s="13"/>
    </row>
    <row r="14" spans="2:24" ht="25.5" customHeight="1" x14ac:dyDescent="0.35">
      <c r="B14" s="13"/>
      <c r="C14" s="13"/>
      <c r="D14" s="13"/>
      <c r="E14" s="13"/>
      <c r="F14" s="13"/>
      <c r="G14" s="13"/>
      <c r="H14" s="13"/>
      <c r="I14" s="233" t="s">
        <v>248</v>
      </c>
      <c r="J14" s="226"/>
      <c r="K14" s="226"/>
      <c r="L14" s="13"/>
      <c r="M14" s="13"/>
      <c r="N14" s="13"/>
      <c r="O14" s="13"/>
      <c r="P14" s="13"/>
      <c r="Q14" s="13"/>
      <c r="R14" s="13"/>
      <c r="S14" s="13"/>
      <c r="T14" s="13"/>
      <c r="U14" s="13"/>
      <c r="V14" s="13"/>
      <c r="W14" s="13"/>
      <c r="X14" s="13"/>
    </row>
    <row r="15" spans="2:24" ht="45" customHeight="1" x14ac:dyDescent="0.25">
      <c r="B15" s="229" t="s">
        <v>2</v>
      </c>
      <c r="C15" s="229"/>
      <c r="D15" s="229"/>
      <c r="E15" s="229"/>
      <c r="F15" s="229"/>
      <c r="G15" s="229"/>
      <c r="H15" s="229"/>
      <c r="I15" s="229"/>
      <c r="J15" s="229"/>
    </row>
    <row r="16" spans="2:24" ht="33.75" customHeight="1" x14ac:dyDescent="0.25">
      <c r="B16" s="147"/>
      <c r="C16" s="147"/>
      <c r="D16" s="147"/>
      <c r="E16" s="147"/>
      <c r="F16" s="147"/>
      <c r="G16" s="147"/>
      <c r="H16" s="147"/>
      <c r="I16" s="147"/>
      <c r="J16" s="147"/>
    </row>
    <row r="17" spans="1:44" s="55" customFormat="1" ht="44.25" customHeight="1" x14ac:dyDescent="0.25">
      <c r="A17" s="16"/>
      <c r="B17" s="227" t="s">
        <v>3</v>
      </c>
      <c r="C17" s="227" t="s">
        <v>4</v>
      </c>
      <c r="D17" s="235" t="s">
        <v>5</v>
      </c>
      <c r="E17" s="236"/>
      <c r="F17" s="236"/>
      <c r="G17" s="236"/>
      <c r="H17" s="236"/>
      <c r="I17" s="236"/>
      <c r="J17" s="236"/>
      <c r="K17" s="236"/>
      <c r="L17" s="236"/>
      <c r="M17" s="236"/>
      <c r="N17" s="236"/>
      <c r="O17" s="237"/>
      <c r="P17" s="227" t="s">
        <v>6</v>
      </c>
      <c r="Q17" s="227"/>
      <c r="R17" s="227"/>
      <c r="S17" s="227" t="s">
        <v>7</v>
      </c>
      <c r="T17" s="227"/>
      <c r="U17" s="227"/>
      <c r="V17" s="227"/>
      <c r="W17" s="227" t="s">
        <v>7</v>
      </c>
      <c r="X17" s="94" t="s">
        <v>7</v>
      </c>
      <c r="Y17" s="16"/>
      <c r="Z17" s="16"/>
      <c r="AA17" s="16"/>
      <c r="AB17" s="16"/>
      <c r="AC17" s="16"/>
      <c r="AD17" s="16"/>
      <c r="AE17" s="16"/>
      <c r="AF17" s="16"/>
      <c r="AG17" s="16"/>
      <c r="AH17" s="16"/>
      <c r="AI17" s="16"/>
      <c r="AJ17" s="16"/>
      <c r="AK17" s="16"/>
      <c r="AL17" s="16"/>
      <c r="AM17" s="16"/>
      <c r="AN17" s="16"/>
      <c r="AO17" s="16"/>
      <c r="AP17" s="16"/>
      <c r="AQ17" s="16"/>
      <c r="AR17" s="16"/>
    </row>
    <row r="18" spans="1:44" s="55" customFormat="1" ht="297.75" customHeight="1" x14ac:dyDescent="0.25">
      <c r="A18" s="16"/>
      <c r="B18" s="228" t="s">
        <v>7</v>
      </c>
      <c r="C18" s="228" t="s">
        <v>7</v>
      </c>
      <c r="D18" s="95" t="s">
        <v>8</v>
      </c>
      <c r="E18" s="95" t="s">
        <v>9</v>
      </c>
      <c r="F18" s="95" t="s">
        <v>10</v>
      </c>
      <c r="G18" s="95" t="s">
        <v>11</v>
      </c>
      <c r="H18" s="95" t="s">
        <v>12</v>
      </c>
      <c r="I18" s="95" t="s">
        <v>13</v>
      </c>
      <c r="J18" s="95" t="s">
        <v>14</v>
      </c>
      <c r="K18" s="95" t="s">
        <v>15</v>
      </c>
      <c r="L18" s="95" t="s">
        <v>16</v>
      </c>
      <c r="M18" s="95" t="s">
        <v>17</v>
      </c>
      <c r="N18" s="95" t="s">
        <v>18</v>
      </c>
      <c r="O18" s="95" t="s">
        <v>19</v>
      </c>
      <c r="P18" s="95" t="s">
        <v>20</v>
      </c>
      <c r="Q18" s="95" t="s">
        <v>21</v>
      </c>
      <c r="R18" s="95" t="s">
        <v>22</v>
      </c>
      <c r="S18" s="95" t="s">
        <v>23</v>
      </c>
      <c r="T18" s="95" t="s">
        <v>24</v>
      </c>
      <c r="U18" s="95" t="s">
        <v>25</v>
      </c>
      <c r="V18" s="95" t="s">
        <v>26</v>
      </c>
      <c r="W18" s="95" t="s">
        <v>27</v>
      </c>
      <c r="X18" s="95" t="s">
        <v>28</v>
      </c>
      <c r="Y18" s="16"/>
      <c r="Z18" s="16"/>
      <c r="AA18" s="16"/>
      <c r="AB18" s="16"/>
      <c r="AC18" s="16"/>
      <c r="AD18" s="16"/>
      <c r="AE18" s="16"/>
      <c r="AF18" s="16"/>
      <c r="AG18" s="16"/>
      <c r="AH18" s="16"/>
      <c r="AI18" s="16"/>
      <c r="AJ18" s="16"/>
      <c r="AK18" s="16"/>
      <c r="AL18" s="16"/>
      <c r="AM18" s="16"/>
      <c r="AN18" s="16"/>
      <c r="AO18" s="16"/>
      <c r="AP18" s="16"/>
      <c r="AQ18" s="16"/>
      <c r="AR18" s="16"/>
    </row>
    <row r="19" spans="1:44" s="55" customFormat="1" ht="54" customHeight="1" x14ac:dyDescent="0.25">
      <c r="A19" s="16"/>
      <c r="B19" s="218" t="s">
        <v>126</v>
      </c>
      <c r="C19" s="219"/>
      <c r="D19" s="219"/>
      <c r="E19" s="219"/>
      <c r="F19" s="219"/>
      <c r="G19" s="219"/>
      <c r="H19" s="219"/>
      <c r="I19" s="219"/>
      <c r="J19" s="219"/>
      <c r="K19" s="219"/>
      <c r="L19" s="219"/>
      <c r="M19" s="219"/>
      <c r="N19" s="219"/>
      <c r="O19" s="219"/>
      <c r="P19" s="219"/>
      <c r="Q19" s="219"/>
      <c r="R19" s="219"/>
      <c r="S19" s="219"/>
      <c r="T19" s="219"/>
      <c r="U19" s="219"/>
      <c r="V19" s="219"/>
      <c r="W19" s="219"/>
      <c r="X19" s="220"/>
      <c r="Y19" s="16"/>
      <c r="Z19" s="16"/>
      <c r="AA19" s="16"/>
      <c r="AB19" s="16"/>
      <c r="AC19" s="16"/>
      <c r="AD19" s="16"/>
      <c r="AE19" s="16"/>
      <c r="AF19" s="16"/>
      <c r="AG19" s="16"/>
      <c r="AH19" s="16"/>
      <c r="AI19" s="16"/>
      <c r="AJ19" s="16"/>
      <c r="AK19" s="16"/>
      <c r="AL19" s="16"/>
      <c r="AM19" s="16"/>
      <c r="AN19" s="16"/>
      <c r="AO19" s="16"/>
      <c r="AP19" s="16"/>
      <c r="AQ19" s="16"/>
      <c r="AR19" s="16"/>
    </row>
    <row r="20" spans="1:44" s="182" customFormat="1" ht="88.5" customHeight="1" x14ac:dyDescent="0.25">
      <c r="A20" s="181"/>
      <c r="B20" s="208">
        <v>1</v>
      </c>
      <c r="C20" s="209" t="s">
        <v>175</v>
      </c>
      <c r="D20" s="179" t="s">
        <v>132</v>
      </c>
      <c r="E20" s="179" t="s">
        <v>32</v>
      </c>
      <c r="F20" s="179" t="s">
        <v>176</v>
      </c>
      <c r="G20" s="180">
        <v>46027</v>
      </c>
      <c r="H20" s="180">
        <f>G20+14</f>
        <v>46041</v>
      </c>
      <c r="I20" s="180">
        <f>H20+7</f>
        <v>46048</v>
      </c>
      <c r="J20" s="180" t="s">
        <v>30</v>
      </c>
      <c r="K20" s="180">
        <f>I20+2</f>
        <v>46050</v>
      </c>
      <c r="L20" s="180">
        <f>K20+1</f>
        <v>46051</v>
      </c>
      <c r="M20" s="180" t="s">
        <v>30</v>
      </c>
      <c r="N20" s="180">
        <f>L20+2</f>
        <v>46053</v>
      </c>
      <c r="O20" s="180">
        <f>N20+21</f>
        <v>46074</v>
      </c>
      <c r="P20" s="180">
        <f>O20+0</f>
        <v>46074</v>
      </c>
      <c r="Q20" s="180">
        <f>P20+10</f>
        <v>46084</v>
      </c>
      <c r="R20" s="180">
        <f>Q20+1</f>
        <v>46085</v>
      </c>
      <c r="S20" s="180">
        <f>R20+7</f>
        <v>46092</v>
      </c>
      <c r="T20" s="180" t="s">
        <v>30</v>
      </c>
      <c r="U20" s="180">
        <f>S20+1</f>
        <v>46093</v>
      </c>
      <c r="V20" s="180">
        <f>U20+10</f>
        <v>46103</v>
      </c>
      <c r="W20" s="180">
        <f>V20+5</f>
        <v>46108</v>
      </c>
      <c r="X20" s="180">
        <f>W20+9</f>
        <v>46117</v>
      </c>
      <c r="Y20" s="181"/>
      <c r="Z20" s="181"/>
      <c r="AA20" s="181"/>
      <c r="AB20" s="181"/>
      <c r="AC20" s="181"/>
      <c r="AD20" s="181"/>
      <c r="AE20" s="181"/>
      <c r="AF20" s="181"/>
      <c r="AG20" s="181"/>
      <c r="AH20" s="181"/>
      <c r="AI20" s="181"/>
      <c r="AJ20" s="181"/>
      <c r="AK20" s="181"/>
      <c r="AL20" s="181"/>
      <c r="AM20" s="181"/>
      <c r="AN20" s="181"/>
      <c r="AO20" s="181"/>
      <c r="AP20" s="181"/>
      <c r="AQ20" s="181"/>
      <c r="AR20" s="181"/>
    </row>
    <row r="21" spans="1:44" s="182" customFormat="1" ht="63.75" customHeight="1" x14ac:dyDescent="0.25">
      <c r="A21" s="181"/>
      <c r="B21" s="96">
        <v>2</v>
      </c>
      <c r="C21" s="210" t="s">
        <v>241</v>
      </c>
      <c r="D21" s="211" t="s">
        <v>242</v>
      </c>
      <c r="E21" s="214">
        <v>35000000</v>
      </c>
      <c r="F21" s="211" t="s">
        <v>176</v>
      </c>
      <c r="G21" s="212" t="s">
        <v>30</v>
      </c>
      <c r="H21" s="212" t="s">
        <v>30</v>
      </c>
      <c r="I21" s="212" t="s">
        <v>30</v>
      </c>
      <c r="J21" s="212" t="s">
        <v>30</v>
      </c>
      <c r="K21" s="212" t="s">
        <v>30</v>
      </c>
      <c r="L21" s="212" t="s">
        <v>30</v>
      </c>
      <c r="M21" s="212" t="s">
        <v>30</v>
      </c>
      <c r="N21" s="212" t="s">
        <v>30</v>
      </c>
      <c r="O21" s="212" t="s">
        <v>30</v>
      </c>
      <c r="P21" s="212" t="s">
        <v>30</v>
      </c>
      <c r="Q21" s="212" t="s">
        <v>30</v>
      </c>
      <c r="R21" s="212" t="s">
        <v>30</v>
      </c>
      <c r="S21" s="212" t="s">
        <v>30</v>
      </c>
      <c r="T21" s="212" t="s">
        <v>30</v>
      </c>
      <c r="U21" s="212" t="s">
        <v>30</v>
      </c>
      <c r="V21" s="212">
        <v>46075</v>
      </c>
      <c r="W21" s="212">
        <f>V21+10</f>
        <v>46085</v>
      </c>
      <c r="X21" s="213">
        <f>W21+9</f>
        <v>46094</v>
      </c>
      <c r="Y21" s="181"/>
      <c r="Z21" s="181"/>
      <c r="AA21" s="181"/>
      <c r="AB21" s="181"/>
      <c r="AC21" s="181"/>
      <c r="AD21" s="181"/>
      <c r="AE21" s="181"/>
      <c r="AF21" s="181"/>
      <c r="AG21" s="181"/>
      <c r="AH21" s="181"/>
      <c r="AI21" s="181"/>
      <c r="AJ21" s="181"/>
      <c r="AK21" s="181"/>
      <c r="AL21" s="181"/>
      <c r="AM21" s="181"/>
      <c r="AN21" s="181"/>
      <c r="AO21" s="181"/>
      <c r="AP21" s="181"/>
      <c r="AQ21" s="181"/>
      <c r="AR21" s="181"/>
    </row>
    <row r="22" spans="1:44" s="182" customFormat="1" ht="67.5" customHeight="1" x14ac:dyDescent="0.25">
      <c r="A22" s="181"/>
      <c r="B22" s="184">
        <v>3</v>
      </c>
      <c r="C22" s="183" t="s">
        <v>240</v>
      </c>
      <c r="D22" s="179" t="s">
        <v>177</v>
      </c>
      <c r="E22" s="179" t="s">
        <v>32</v>
      </c>
      <c r="F22" s="179" t="s">
        <v>176</v>
      </c>
      <c r="G22" s="176" t="s">
        <v>30</v>
      </c>
      <c r="H22" s="176" t="s">
        <v>30</v>
      </c>
      <c r="I22" s="176" t="s">
        <v>30</v>
      </c>
      <c r="J22" s="176" t="s">
        <v>30</v>
      </c>
      <c r="K22" s="176" t="s">
        <v>30</v>
      </c>
      <c r="L22" s="176" t="s">
        <v>30</v>
      </c>
      <c r="M22" s="176" t="s">
        <v>30</v>
      </c>
      <c r="N22" s="176" t="s">
        <v>30</v>
      </c>
      <c r="O22" s="176" t="s">
        <v>30</v>
      </c>
      <c r="P22" s="176" t="s">
        <v>30</v>
      </c>
      <c r="Q22" s="176" t="s">
        <v>30</v>
      </c>
      <c r="R22" s="176" t="s">
        <v>30</v>
      </c>
      <c r="S22" s="176" t="s">
        <v>30</v>
      </c>
      <c r="T22" s="176" t="s">
        <v>30</v>
      </c>
      <c r="U22" s="176" t="s">
        <v>30</v>
      </c>
      <c r="V22" s="176">
        <v>46075</v>
      </c>
      <c r="W22" s="176">
        <f>V22+10</f>
        <v>46085</v>
      </c>
      <c r="X22" s="176">
        <f>W22+9</f>
        <v>46094</v>
      </c>
      <c r="Y22" s="181"/>
      <c r="Z22" s="181"/>
      <c r="AA22" s="181"/>
      <c r="AB22" s="181"/>
      <c r="AC22" s="181"/>
      <c r="AD22" s="181"/>
      <c r="AE22" s="181"/>
      <c r="AF22" s="181"/>
      <c r="AG22" s="181"/>
      <c r="AH22" s="181"/>
      <c r="AI22" s="181"/>
      <c r="AJ22" s="181"/>
      <c r="AK22" s="181"/>
      <c r="AL22" s="181"/>
      <c r="AM22" s="181"/>
      <c r="AN22" s="181"/>
      <c r="AO22" s="181"/>
      <c r="AP22" s="181"/>
      <c r="AQ22" s="181"/>
      <c r="AR22" s="181"/>
    </row>
    <row r="23" spans="1:44" s="55" customFormat="1" ht="47.25" customHeight="1" x14ac:dyDescent="0.25">
      <c r="A23" s="16"/>
      <c r="B23" s="238" t="s">
        <v>178</v>
      </c>
      <c r="C23" s="239"/>
      <c r="D23" s="239"/>
      <c r="E23" s="239"/>
      <c r="F23" s="239"/>
      <c r="G23" s="239"/>
      <c r="H23" s="239"/>
      <c r="I23" s="239"/>
      <c r="J23" s="239"/>
      <c r="K23" s="239"/>
      <c r="L23" s="239"/>
      <c r="M23" s="239"/>
      <c r="N23" s="239"/>
      <c r="O23" s="239"/>
      <c r="P23" s="239"/>
      <c r="Q23" s="239"/>
      <c r="R23" s="239"/>
      <c r="S23" s="239"/>
      <c r="T23" s="239"/>
      <c r="U23" s="239"/>
      <c r="V23" s="239"/>
      <c r="W23" s="239"/>
      <c r="X23" s="240"/>
      <c r="Y23" s="16"/>
      <c r="Z23" s="16"/>
      <c r="AA23" s="16"/>
      <c r="AB23" s="16"/>
      <c r="AC23" s="16"/>
      <c r="AD23" s="16"/>
      <c r="AE23" s="16"/>
      <c r="AF23" s="16"/>
      <c r="AG23" s="16"/>
      <c r="AH23" s="16"/>
      <c r="AI23" s="16"/>
      <c r="AJ23" s="16"/>
      <c r="AK23" s="16"/>
      <c r="AL23" s="16"/>
      <c r="AM23" s="16"/>
      <c r="AN23" s="16"/>
      <c r="AO23" s="16"/>
      <c r="AP23" s="16"/>
      <c r="AQ23" s="16"/>
      <c r="AR23" s="16"/>
    </row>
    <row r="24" spans="1:44" s="182" customFormat="1" ht="87" customHeight="1" x14ac:dyDescent="0.25">
      <c r="A24" s="181"/>
      <c r="B24" s="177">
        <v>4</v>
      </c>
      <c r="C24" s="183" t="s">
        <v>179</v>
      </c>
      <c r="D24" s="179" t="s">
        <v>80</v>
      </c>
      <c r="E24" s="179" t="s">
        <v>32</v>
      </c>
      <c r="F24" s="179" t="s">
        <v>33</v>
      </c>
      <c r="G24" s="180" t="s">
        <v>30</v>
      </c>
      <c r="H24" s="180" t="s">
        <v>30</v>
      </c>
      <c r="I24" s="180" t="s">
        <v>30</v>
      </c>
      <c r="J24" s="180" t="s">
        <v>30</v>
      </c>
      <c r="K24" s="180" t="s">
        <v>30</v>
      </c>
      <c r="L24" s="180" t="s">
        <v>30</v>
      </c>
      <c r="M24" s="180" t="s">
        <v>30</v>
      </c>
      <c r="N24" s="180" t="s">
        <v>30</v>
      </c>
      <c r="O24" s="180" t="s">
        <v>30</v>
      </c>
      <c r="P24" s="180" t="s">
        <v>30</v>
      </c>
      <c r="Q24" s="180" t="s">
        <v>30</v>
      </c>
      <c r="R24" s="180" t="s">
        <v>30</v>
      </c>
      <c r="S24" s="180" t="s">
        <v>30</v>
      </c>
      <c r="T24" s="180" t="s">
        <v>30</v>
      </c>
      <c r="U24" s="180" t="s">
        <v>30</v>
      </c>
      <c r="V24" s="180">
        <v>46147</v>
      </c>
      <c r="W24" s="180">
        <f>V24+10</f>
        <v>46157</v>
      </c>
      <c r="X24" s="180">
        <f>W24+9</f>
        <v>46166</v>
      </c>
      <c r="Y24" s="181"/>
      <c r="Z24" s="181"/>
      <c r="AA24" s="181"/>
      <c r="AB24" s="181"/>
      <c r="AC24" s="181"/>
      <c r="AD24" s="181"/>
      <c r="AE24" s="181"/>
      <c r="AF24" s="181"/>
      <c r="AG24" s="181"/>
      <c r="AH24" s="181"/>
      <c r="AI24" s="181"/>
      <c r="AJ24" s="181"/>
      <c r="AK24" s="181"/>
      <c r="AL24" s="181"/>
      <c r="AM24" s="181"/>
      <c r="AN24" s="181"/>
      <c r="AO24" s="181"/>
      <c r="AP24" s="181"/>
      <c r="AQ24" s="181"/>
      <c r="AR24" s="181"/>
    </row>
    <row r="25" spans="1:44" s="178" customFormat="1" ht="85.5" customHeight="1" x14ac:dyDescent="0.25">
      <c r="B25" s="185"/>
      <c r="C25" s="186" t="s">
        <v>35</v>
      </c>
      <c r="D25" s="185"/>
      <c r="E25" s="187">
        <v>35000000</v>
      </c>
      <c r="F25" s="185"/>
      <c r="G25" s="188"/>
      <c r="H25" s="188"/>
      <c r="I25" s="188"/>
      <c r="J25" s="188"/>
      <c r="K25" s="188"/>
      <c r="L25" s="188"/>
      <c r="M25" s="188"/>
      <c r="N25" s="188"/>
      <c r="O25" s="188"/>
      <c r="P25" s="188"/>
      <c r="Q25" s="188"/>
      <c r="R25" s="188"/>
      <c r="S25" s="188"/>
      <c r="T25" s="188"/>
      <c r="U25" s="188"/>
      <c r="V25" s="188"/>
      <c r="W25" s="188"/>
      <c r="X25" s="188"/>
    </row>
    <row r="26" spans="1:44" ht="23.25" x14ac:dyDescent="0.25">
      <c r="B26" s="97"/>
      <c r="C26" s="97"/>
    </row>
    <row r="27" spans="1:44" ht="42" customHeight="1" x14ac:dyDescent="0.25">
      <c r="C27" s="97"/>
      <c r="D27" s="97"/>
      <c r="E27" s="17"/>
    </row>
    <row r="28" spans="1:44" ht="23.25" x14ac:dyDescent="0.25">
      <c r="C28" s="97" t="s">
        <v>36</v>
      </c>
      <c r="D28" s="97"/>
      <c r="E28" s="17"/>
    </row>
    <row r="29" spans="1:44" ht="23.25" x14ac:dyDescent="0.25">
      <c r="C29" s="97" t="s">
        <v>37</v>
      </c>
      <c r="D29" s="97"/>
      <c r="E29" s="17"/>
    </row>
    <row r="30" spans="1:44" ht="23.25" x14ac:dyDescent="0.25">
      <c r="C30" s="97" t="s">
        <v>38</v>
      </c>
      <c r="D30" s="97"/>
      <c r="E30" s="17"/>
    </row>
    <row r="31" spans="1:44" ht="23.25" x14ac:dyDescent="0.25">
      <c r="C31" s="97" t="s">
        <v>39</v>
      </c>
      <c r="D31" s="97"/>
      <c r="E31" s="17"/>
    </row>
    <row r="32" spans="1:44" ht="46.5" customHeight="1" x14ac:dyDescent="0.5">
      <c r="C32" s="97" t="s">
        <v>40</v>
      </c>
      <c r="D32" s="97"/>
      <c r="P32" s="224" t="s">
        <v>41</v>
      </c>
      <c r="Q32" s="225"/>
      <c r="R32" s="225"/>
      <c r="S32" s="225"/>
    </row>
    <row r="33" spans="3:20" ht="23.25" x14ac:dyDescent="0.3">
      <c r="C33" s="97" t="s">
        <v>42</v>
      </c>
      <c r="D33" s="97"/>
      <c r="J33" s="20"/>
      <c r="K33" s="20"/>
      <c r="P33" s="20"/>
      <c r="Q33" s="20"/>
    </row>
    <row r="34" spans="3:20" ht="23.25" x14ac:dyDescent="0.3">
      <c r="C34" s="97" t="s">
        <v>43</v>
      </c>
      <c r="D34" s="97"/>
      <c r="P34" s="20"/>
      <c r="Q34" s="20"/>
    </row>
    <row r="35" spans="3:20" ht="20.25" x14ac:dyDescent="0.3">
      <c r="P35" s="20"/>
      <c r="Q35" s="20"/>
    </row>
    <row r="36" spans="3:20" ht="67.5" customHeight="1" x14ac:dyDescent="0.5">
      <c r="P36" s="20"/>
      <c r="Q36" s="224"/>
      <c r="R36" s="225"/>
      <c r="S36" s="225"/>
      <c r="T36" s="225"/>
    </row>
    <row r="37" spans="3:20" ht="31.5" x14ac:dyDescent="0.5">
      <c r="P37" s="224" t="s">
        <v>44</v>
      </c>
      <c r="Q37" s="225"/>
      <c r="R37" s="225"/>
      <c r="S37" s="225"/>
    </row>
  </sheetData>
  <mergeCells count="16">
    <mergeCell ref="B19:X19"/>
    <mergeCell ref="E6:U6"/>
    <mergeCell ref="P37:S37"/>
    <mergeCell ref="B9:X9"/>
    <mergeCell ref="B17:B18"/>
    <mergeCell ref="C17:C18"/>
    <mergeCell ref="P17:W17"/>
    <mergeCell ref="B15:J15"/>
    <mergeCell ref="B10:J10"/>
    <mergeCell ref="I12:O12"/>
    <mergeCell ref="I14:K14"/>
    <mergeCell ref="B12:G12"/>
    <mergeCell ref="D17:O17"/>
    <mergeCell ref="P32:S32"/>
    <mergeCell ref="Q36:T36"/>
    <mergeCell ref="B23:X23"/>
  </mergeCells>
  <phoneticPr fontId="3" type="noConversion"/>
  <pageMargins left="0.7" right="0.7" top="0.75" bottom="0.75" header="0.3" footer="0.3"/>
  <pageSetup paperSize="8" scale="3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DL73"/>
  <sheetViews>
    <sheetView showGridLines="0" topLeftCell="M1" zoomScale="40" zoomScaleNormal="40" workbookViewId="0">
      <selection activeCell="X7" sqref="X7"/>
    </sheetView>
  </sheetViews>
  <sheetFormatPr baseColWidth="10" defaultColWidth="21.7109375" defaultRowHeight="23.25" x14ac:dyDescent="0.35"/>
  <cols>
    <col min="1" max="1" width="4.7109375" style="1" customWidth="1"/>
    <col min="2" max="2" width="11.42578125" style="99" customWidth="1"/>
    <col min="3" max="3" width="125.140625" style="1" customWidth="1"/>
    <col min="4" max="4" width="33.85546875" style="1" customWidth="1"/>
    <col min="5" max="5" width="31.7109375" style="1" customWidth="1"/>
    <col min="6" max="6" width="40.140625" style="46" customWidth="1"/>
    <col min="7" max="7" width="37" style="1" customWidth="1"/>
    <col min="8" max="8" width="30.5703125" style="1" customWidth="1"/>
    <col min="9" max="9" width="26.28515625" style="1" customWidth="1"/>
    <col min="10" max="10" width="29.42578125" style="1" customWidth="1"/>
    <col min="11" max="11" width="21.85546875" style="1" customWidth="1"/>
    <col min="12" max="12" width="24.85546875" style="1" customWidth="1"/>
    <col min="13" max="13" width="31.28515625" style="1" customWidth="1"/>
    <col min="14" max="14" width="25.7109375" style="1" customWidth="1"/>
    <col min="15" max="15" width="24.28515625" style="1" customWidth="1"/>
    <col min="16" max="17" width="22.5703125" style="1" customWidth="1"/>
    <col min="18" max="18" width="22.140625" style="1" customWidth="1"/>
    <col min="19" max="19" width="25.85546875" style="1" customWidth="1"/>
    <col min="20" max="20" width="25.7109375" style="1" customWidth="1"/>
    <col min="21" max="21" width="28.7109375" style="1" customWidth="1"/>
    <col min="22" max="22" width="25.42578125" style="1" customWidth="1"/>
    <col min="23" max="23" width="24.42578125" style="1" customWidth="1"/>
    <col min="24" max="24" width="36.42578125" style="1" customWidth="1"/>
    <col min="25" max="25" width="33.140625" style="1" customWidth="1"/>
    <col min="26" max="26" width="28.7109375" style="1" customWidth="1"/>
    <col min="27" max="27" width="29.28515625" style="1" customWidth="1"/>
    <col min="28" max="28" width="26.7109375" style="1" customWidth="1"/>
    <col min="29" max="29" width="26.5703125" style="1" customWidth="1"/>
    <col min="30" max="30" width="27.28515625" style="1" customWidth="1"/>
    <col min="31" max="31" width="26.140625" style="1" customWidth="1"/>
    <col min="32" max="32" width="23.42578125" style="1" customWidth="1"/>
    <col min="33" max="33" width="23.7109375" style="21" customWidth="1"/>
    <col min="34" max="34" width="31.5703125" style="1" customWidth="1"/>
    <col min="35" max="35" width="24.7109375" style="1" customWidth="1"/>
    <col min="36" max="36" width="23.28515625" style="1" customWidth="1"/>
    <col min="37" max="37" width="25.85546875" style="1" customWidth="1"/>
    <col min="38" max="38" width="22.28515625" style="1" customWidth="1"/>
    <col min="39" max="39" width="22.5703125" style="1" bestFit="1" customWidth="1"/>
    <col min="40" max="40" width="35.140625" style="46" customWidth="1"/>
    <col min="41" max="41" width="24.7109375" style="22" customWidth="1"/>
    <col min="42" max="42" width="23" style="1" bestFit="1" customWidth="1"/>
    <col min="43" max="43" width="25.85546875" style="1" customWidth="1"/>
    <col min="44" max="44" width="21.7109375" style="1" customWidth="1"/>
    <col min="45" max="45" width="28.28515625" style="1" customWidth="1"/>
    <col min="46" max="46" width="26.28515625" style="1" customWidth="1"/>
    <col min="47" max="51" width="21.7109375" style="1"/>
    <col min="52" max="64" width="46.85546875" style="1" customWidth="1"/>
    <col min="65" max="16384" width="21.7109375" style="1"/>
  </cols>
  <sheetData>
    <row r="2" spans="1:116" ht="105" customHeight="1" x14ac:dyDescent="0.35">
      <c r="J2" s="221"/>
      <c r="K2" s="221"/>
      <c r="L2" s="221"/>
      <c r="M2" s="221"/>
      <c r="N2" s="221"/>
      <c r="O2" s="221"/>
      <c r="P2" s="221"/>
    </row>
    <row r="3" spans="1:116" s="10" customFormat="1" ht="81.75" customHeight="1" x14ac:dyDescent="0.35">
      <c r="B3" s="97"/>
      <c r="F3" s="47"/>
      <c r="I3" s="267" t="s">
        <v>238</v>
      </c>
      <c r="J3" s="267"/>
      <c r="K3" s="267"/>
      <c r="L3" s="267"/>
      <c r="M3" s="267"/>
      <c r="N3" s="267"/>
      <c r="O3" s="267"/>
      <c r="P3" s="267"/>
      <c r="Q3" s="13"/>
      <c r="R3" s="13"/>
      <c r="S3" s="13"/>
      <c r="T3" s="13"/>
      <c r="U3" s="13"/>
      <c r="V3" s="13"/>
      <c r="W3" s="13"/>
      <c r="X3" s="13"/>
      <c r="AG3" s="23"/>
      <c r="AN3" s="47"/>
      <c r="AO3" s="24"/>
    </row>
    <row r="4" spans="1:116" s="10" customFormat="1" ht="40.5" customHeight="1" x14ac:dyDescent="0.45">
      <c r="A4" s="30"/>
      <c r="B4" s="264" t="s">
        <v>45</v>
      </c>
      <c r="C4" s="264"/>
      <c r="D4" s="264"/>
      <c r="E4" s="264"/>
      <c r="F4" s="264"/>
      <c r="G4" s="264"/>
      <c r="H4" s="264"/>
      <c r="I4" s="264"/>
      <c r="J4" s="264"/>
      <c r="K4" s="30"/>
      <c r="L4" s="30"/>
      <c r="M4" s="30"/>
      <c r="N4" s="30"/>
      <c r="O4" s="30"/>
      <c r="P4" s="31"/>
      <c r="Q4" s="31"/>
      <c r="R4" s="31"/>
      <c r="S4" s="31"/>
      <c r="AG4" s="23"/>
      <c r="AN4" s="47"/>
      <c r="AO4" s="24"/>
    </row>
    <row r="5" spans="1:116" s="10" customFormat="1" ht="54.75" customHeight="1" x14ac:dyDescent="0.45">
      <c r="A5" s="30"/>
      <c r="B5" s="255" t="s">
        <v>46</v>
      </c>
      <c r="C5" s="255"/>
      <c r="D5" s="255"/>
      <c r="E5" s="255"/>
      <c r="F5" s="255"/>
      <c r="G5" s="255"/>
      <c r="H5" s="255"/>
      <c r="I5" s="255"/>
      <c r="J5" s="30"/>
      <c r="K5" s="30"/>
      <c r="L5" s="30"/>
      <c r="M5" s="30"/>
      <c r="N5" s="30"/>
      <c r="O5" s="30"/>
      <c r="P5" s="31"/>
      <c r="Q5" s="31"/>
      <c r="R5" s="31"/>
      <c r="S5" s="31"/>
      <c r="AG5" s="23"/>
      <c r="AN5" s="47"/>
      <c r="AO5" s="24"/>
    </row>
    <row r="6" spans="1:116" s="10" customFormat="1" ht="51.75" customHeight="1" x14ac:dyDescent="0.45">
      <c r="A6" s="30"/>
      <c r="B6" s="266" t="s">
        <v>236</v>
      </c>
      <c r="C6" s="266"/>
      <c r="D6" s="266"/>
      <c r="E6" s="266"/>
      <c r="F6" s="266"/>
      <c r="G6" s="266"/>
      <c r="H6" s="266"/>
      <c r="I6" s="266"/>
      <c r="J6" s="266"/>
      <c r="K6" s="266"/>
      <c r="L6" s="30"/>
      <c r="M6" s="30"/>
      <c r="N6" s="30"/>
      <c r="O6" s="30"/>
      <c r="P6" s="30"/>
      <c r="Q6" s="30"/>
      <c r="R6" s="30"/>
      <c r="S6" s="30"/>
      <c r="AG6" s="23"/>
      <c r="AN6" s="47"/>
      <c r="AO6" s="24"/>
    </row>
    <row r="7" spans="1:116" s="10" customFormat="1" ht="75.75" customHeight="1" x14ac:dyDescent="0.45">
      <c r="A7" s="30"/>
      <c r="B7" s="98"/>
      <c r="C7" s="30"/>
      <c r="D7" s="30"/>
      <c r="E7" s="30"/>
      <c r="F7" s="48"/>
      <c r="G7" s="30"/>
      <c r="H7" s="30"/>
      <c r="I7" s="30"/>
      <c r="J7" s="30"/>
      <c r="K7" s="30"/>
      <c r="L7" s="30"/>
      <c r="M7" s="265" t="s">
        <v>247</v>
      </c>
      <c r="N7" s="265"/>
      <c r="O7" s="265"/>
      <c r="P7" s="265"/>
      <c r="Q7" s="265"/>
      <c r="R7" s="265"/>
      <c r="S7" s="265"/>
      <c r="AG7" s="23"/>
      <c r="AN7" s="47"/>
      <c r="AO7" s="24"/>
    </row>
    <row r="8" spans="1:116" s="13" customFormat="1" ht="30" x14ac:dyDescent="0.4">
      <c r="A8" s="31"/>
      <c r="B8" s="100"/>
      <c r="C8" s="31"/>
      <c r="D8" s="31"/>
      <c r="E8" s="31"/>
      <c r="F8" s="49"/>
      <c r="G8" s="31"/>
      <c r="H8" s="31"/>
      <c r="I8" s="31"/>
      <c r="J8" s="31"/>
      <c r="K8" s="31"/>
      <c r="L8" s="31"/>
      <c r="M8" s="31"/>
      <c r="N8" s="31"/>
      <c r="O8" s="31"/>
      <c r="P8" s="31"/>
      <c r="Q8" s="31"/>
      <c r="R8" s="31"/>
      <c r="S8" s="31"/>
      <c r="AG8" s="25"/>
      <c r="AN8" s="52"/>
      <c r="AO8" s="26"/>
    </row>
    <row r="9" spans="1:116" s="13" customFormat="1" ht="39.75" customHeight="1" x14ac:dyDescent="0.45">
      <c r="A9" s="31"/>
      <c r="B9" s="32"/>
      <c r="C9" s="105"/>
      <c r="D9" s="105"/>
      <c r="E9" s="105"/>
      <c r="F9" s="106"/>
      <c r="G9" s="105"/>
      <c r="H9" s="105"/>
      <c r="I9" s="32"/>
      <c r="J9" s="107"/>
      <c r="K9" s="107"/>
      <c r="L9" s="107"/>
      <c r="M9" s="255" t="s">
        <v>244</v>
      </c>
      <c r="N9" s="255"/>
      <c r="O9" s="255"/>
      <c r="P9" s="255"/>
      <c r="Q9" s="255"/>
      <c r="R9" s="107"/>
      <c r="S9" s="105"/>
      <c r="T9" s="104"/>
      <c r="U9" s="104"/>
      <c r="V9" s="104"/>
      <c r="W9" s="104"/>
      <c r="X9" s="104"/>
      <c r="Y9" s="104"/>
      <c r="Z9" s="104"/>
      <c r="AA9" s="104"/>
      <c r="AB9" s="104"/>
      <c r="AC9" s="104"/>
      <c r="AD9" s="104"/>
      <c r="AE9" s="104"/>
      <c r="AF9" s="104"/>
      <c r="AG9" s="104"/>
      <c r="AH9" s="104"/>
      <c r="AI9" s="104"/>
      <c r="AJ9" s="104"/>
      <c r="AK9" s="104"/>
      <c r="AL9" s="104"/>
      <c r="AM9" s="104"/>
      <c r="AN9" s="108"/>
      <c r="AO9" s="109"/>
      <c r="AP9" s="104"/>
      <c r="AQ9" s="104"/>
      <c r="AR9" s="104"/>
      <c r="AS9" s="104"/>
      <c r="AT9" s="104"/>
    </row>
    <row r="10" spans="1:116" s="13" customFormat="1" ht="67.5" customHeight="1" x14ac:dyDescent="0.4">
      <c r="A10" s="31"/>
      <c r="B10" s="259" t="s">
        <v>47</v>
      </c>
      <c r="C10" s="259"/>
      <c r="D10" s="259"/>
      <c r="E10" s="259"/>
      <c r="F10" s="259"/>
      <c r="G10" s="259"/>
      <c r="H10" s="259"/>
      <c r="I10" s="259"/>
      <c r="J10" s="259"/>
      <c r="K10" s="259"/>
      <c r="L10" s="259"/>
      <c r="M10" s="259"/>
      <c r="N10" s="105"/>
      <c r="O10" s="105"/>
      <c r="P10" s="105"/>
      <c r="Q10" s="105"/>
      <c r="R10" s="105"/>
      <c r="S10" s="105"/>
      <c r="T10" s="104"/>
      <c r="U10" s="104"/>
      <c r="V10" s="104"/>
      <c r="W10" s="104"/>
      <c r="X10" s="104"/>
      <c r="Y10" s="104"/>
      <c r="Z10" s="104"/>
      <c r="AA10" s="104"/>
      <c r="AB10" s="104"/>
      <c r="AC10" s="104"/>
      <c r="AD10" s="104"/>
      <c r="AE10" s="104"/>
      <c r="AF10" s="104"/>
      <c r="AG10" s="104"/>
      <c r="AH10" s="104"/>
      <c r="AI10" s="104"/>
      <c r="AJ10" s="104"/>
      <c r="AK10" s="104"/>
      <c r="AL10" s="104"/>
      <c r="AM10" s="104"/>
      <c r="AN10" s="108"/>
      <c r="AO10" s="109"/>
      <c r="AP10" s="104"/>
      <c r="AQ10" s="104"/>
      <c r="AR10" s="104"/>
      <c r="AS10" s="104"/>
      <c r="AT10" s="104"/>
    </row>
    <row r="11" spans="1:116" s="13" customFormat="1" ht="20.25" customHeight="1" x14ac:dyDescent="0.4">
      <c r="A11" s="31"/>
      <c r="B11" s="148"/>
      <c r="C11" s="148"/>
      <c r="D11" s="148"/>
      <c r="E11" s="148"/>
      <c r="F11" s="148"/>
      <c r="G11" s="148"/>
      <c r="H11" s="148"/>
      <c r="I11" s="148"/>
      <c r="J11" s="148"/>
      <c r="K11" s="148"/>
      <c r="L11" s="148"/>
      <c r="M11" s="148"/>
      <c r="N11" s="105"/>
      <c r="O11" s="105"/>
      <c r="P11" s="105"/>
      <c r="Q11" s="105"/>
      <c r="R11" s="105"/>
      <c r="S11" s="105"/>
      <c r="T11" s="104"/>
      <c r="U11" s="104"/>
      <c r="V11" s="104"/>
      <c r="W11" s="104"/>
      <c r="X11" s="104"/>
      <c r="Y11" s="104"/>
      <c r="Z11" s="104"/>
      <c r="AA11" s="104"/>
      <c r="AB11" s="104"/>
      <c r="AC11" s="104"/>
      <c r="AD11" s="104"/>
      <c r="AE11" s="104"/>
      <c r="AF11" s="104"/>
      <c r="AG11" s="104"/>
      <c r="AH11" s="104"/>
      <c r="AI11" s="104"/>
      <c r="AJ11" s="104"/>
      <c r="AK11" s="104"/>
      <c r="AL11" s="104"/>
      <c r="AM11" s="104"/>
      <c r="AN11" s="108"/>
      <c r="AO11" s="109"/>
      <c r="AP11" s="104"/>
      <c r="AQ11" s="104"/>
      <c r="AR11" s="104"/>
      <c r="AS11" s="104"/>
      <c r="AT11" s="104"/>
    </row>
    <row r="12" spans="1:116" s="29" customFormat="1" ht="58.5" customHeight="1" x14ac:dyDescent="0.35">
      <c r="A12" s="13"/>
      <c r="B12" s="245" t="s">
        <v>3</v>
      </c>
      <c r="C12" s="245" t="s">
        <v>4</v>
      </c>
      <c r="D12" s="242" t="s">
        <v>5</v>
      </c>
      <c r="E12" s="243"/>
      <c r="F12" s="243"/>
      <c r="G12" s="244"/>
      <c r="H12" s="242" t="s">
        <v>48</v>
      </c>
      <c r="I12" s="243"/>
      <c r="J12" s="243"/>
      <c r="K12" s="243"/>
      <c r="L12" s="243"/>
      <c r="M12" s="243"/>
      <c r="N12" s="244"/>
      <c r="O12" s="256" t="s">
        <v>49</v>
      </c>
      <c r="P12" s="257"/>
      <c r="Q12" s="257"/>
      <c r="R12" s="257"/>
      <c r="S12" s="257"/>
      <c r="T12" s="257"/>
      <c r="U12" s="257"/>
      <c r="V12" s="258"/>
      <c r="W12" s="242" t="s">
        <v>50</v>
      </c>
      <c r="X12" s="243"/>
      <c r="Y12" s="243"/>
      <c r="Z12" s="243"/>
      <c r="AA12" s="243"/>
      <c r="AB12" s="243"/>
      <c r="AC12" s="244"/>
      <c r="AD12" s="242" t="s">
        <v>6</v>
      </c>
      <c r="AE12" s="243"/>
      <c r="AF12" s="243"/>
      <c r="AG12" s="243"/>
      <c r="AH12" s="243"/>
      <c r="AI12" s="243"/>
      <c r="AJ12" s="244"/>
      <c r="AK12" s="242" t="s">
        <v>51</v>
      </c>
      <c r="AL12" s="243"/>
      <c r="AM12" s="243" t="s">
        <v>7</v>
      </c>
      <c r="AN12" s="243" t="s">
        <v>7</v>
      </c>
      <c r="AO12" s="243"/>
      <c r="AP12" s="244" t="s">
        <v>7</v>
      </c>
      <c r="AQ12" s="242" t="s">
        <v>105</v>
      </c>
      <c r="AR12" s="243"/>
      <c r="AS12" s="243"/>
      <c r="AT12" s="244"/>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row>
    <row r="13" spans="1:116" s="29" customFormat="1" ht="240.75" customHeight="1" x14ac:dyDescent="0.35">
      <c r="A13" s="13"/>
      <c r="B13" s="246" t="s">
        <v>7</v>
      </c>
      <c r="C13" s="246" t="s">
        <v>7</v>
      </c>
      <c r="D13" s="110" t="s">
        <v>52</v>
      </c>
      <c r="E13" s="110" t="s">
        <v>53</v>
      </c>
      <c r="F13" s="111" t="s">
        <v>9</v>
      </c>
      <c r="G13" s="111" t="s">
        <v>10</v>
      </c>
      <c r="H13" s="111" t="s">
        <v>54</v>
      </c>
      <c r="I13" s="110" t="s">
        <v>55</v>
      </c>
      <c r="J13" s="110" t="s">
        <v>13</v>
      </c>
      <c r="K13" s="110" t="s">
        <v>56</v>
      </c>
      <c r="L13" s="110" t="s">
        <v>57</v>
      </c>
      <c r="M13" s="110" t="s">
        <v>58</v>
      </c>
      <c r="N13" s="110" t="s">
        <v>59</v>
      </c>
      <c r="O13" s="110" t="s">
        <v>60</v>
      </c>
      <c r="P13" s="110" t="s">
        <v>61</v>
      </c>
      <c r="Q13" s="110" t="s">
        <v>62</v>
      </c>
      <c r="R13" s="110" t="s">
        <v>63</v>
      </c>
      <c r="S13" s="110" t="s">
        <v>64</v>
      </c>
      <c r="T13" s="110" t="s">
        <v>65</v>
      </c>
      <c r="U13" s="110" t="s">
        <v>66</v>
      </c>
      <c r="V13" s="110" t="s">
        <v>67</v>
      </c>
      <c r="W13" s="110" t="s">
        <v>68</v>
      </c>
      <c r="X13" s="110" t="s">
        <v>69</v>
      </c>
      <c r="Y13" s="110" t="s">
        <v>13</v>
      </c>
      <c r="Z13" s="110" t="s">
        <v>70</v>
      </c>
      <c r="AA13" s="110" t="s">
        <v>57</v>
      </c>
      <c r="AB13" s="110" t="s">
        <v>71</v>
      </c>
      <c r="AC13" s="110" t="s">
        <v>72</v>
      </c>
      <c r="AD13" s="110" t="s">
        <v>19</v>
      </c>
      <c r="AE13" s="110" t="s">
        <v>73</v>
      </c>
      <c r="AF13" s="110" t="s">
        <v>21</v>
      </c>
      <c r="AG13" s="110" t="s">
        <v>74</v>
      </c>
      <c r="AH13" s="110" t="s">
        <v>65</v>
      </c>
      <c r="AI13" s="110" t="s">
        <v>75</v>
      </c>
      <c r="AJ13" s="110" t="s">
        <v>67</v>
      </c>
      <c r="AK13" s="110" t="s">
        <v>76</v>
      </c>
      <c r="AL13" s="110" t="s">
        <v>21</v>
      </c>
      <c r="AM13" s="110" t="s">
        <v>74</v>
      </c>
      <c r="AN13" s="111" t="s">
        <v>65</v>
      </c>
      <c r="AO13" s="110" t="s">
        <v>75</v>
      </c>
      <c r="AP13" s="110" t="s">
        <v>67</v>
      </c>
      <c r="AQ13" s="110" t="s">
        <v>77</v>
      </c>
      <c r="AR13" s="110" t="s">
        <v>26</v>
      </c>
      <c r="AS13" s="110" t="s">
        <v>78</v>
      </c>
      <c r="AT13" s="112" t="s">
        <v>28</v>
      </c>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row>
    <row r="14" spans="1:116" s="13" customFormat="1" ht="54.75" customHeight="1" x14ac:dyDescent="0.35">
      <c r="B14" s="250" t="s">
        <v>79</v>
      </c>
      <c r="C14" s="251"/>
      <c r="D14" s="251"/>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2"/>
    </row>
    <row r="15" spans="1:116" s="13" customFormat="1" ht="99.75" customHeight="1" x14ac:dyDescent="0.35">
      <c r="B15" s="153">
        <v>1</v>
      </c>
      <c r="C15" s="154" t="s">
        <v>134</v>
      </c>
      <c r="D15" s="153" t="s">
        <v>80</v>
      </c>
      <c r="E15" s="153" t="s">
        <v>81</v>
      </c>
      <c r="F15" s="155" t="s">
        <v>32</v>
      </c>
      <c r="G15" s="156" t="s">
        <v>33</v>
      </c>
      <c r="H15" s="153" t="s">
        <v>30</v>
      </c>
      <c r="I15" s="153" t="s">
        <v>30</v>
      </c>
      <c r="J15" s="153" t="s">
        <v>30</v>
      </c>
      <c r="K15" s="153" t="s">
        <v>30</v>
      </c>
      <c r="L15" s="153" t="s">
        <v>30</v>
      </c>
      <c r="M15" s="153" t="s">
        <v>30</v>
      </c>
      <c r="N15" s="153" t="s">
        <v>30</v>
      </c>
      <c r="O15" s="189" t="s">
        <v>30</v>
      </c>
      <c r="P15" s="153" t="s">
        <v>30</v>
      </c>
      <c r="Q15" s="153" t="s">
        <v>30</v>
      </c>
      <c r="R15" s="153" t="s">
        <v>30</v>
      </c>
      <c r="S15" s="153" t="s">
        <v>30</v>
      </c>
      <c r="T15" s="153" t="s">
        <v>30</v>
      </c>
      <c r="U15" s="153" t="s">
        <v>30</v>
      </c>
      <c r="V15" s="153" t="s">
        <v>30</v>
      </c>
      <c r="W15" s="157" t="s">
        <v>30</v>
      </c>
      <c r="X15" s="157" t="s">
        <v>30</v>
      </c>
      <c r="Y15" s="157" t="s">
        <v>30</v>
      </c>
      <c r="Z15" s="157" t="s">
        <v>30</v>
      </c>
      <c r="AA15" s="157" t="s">
        <v>30</v>
      </c>
      <c r="AB15" s="157" t="s">
        <v>30</v>
      </c>
      <c r="AC15" s="157" t="s">
        <v>30</v>
      </c>
      <c r="AD15" s="157" t="s">
        <v>30</v>
      </c>
      <c r="AE15" s="157" t="s">
        <v>30</v>
      </c>
      <c r="AF15" s="157" t="s">
        <v>30</v>
      </c>
      <c r="AG15" s="157" t="s">
        <v>30</v>
      </c>
      <c r="AH15" s="157" t="s">
        <v>30</v>
      </c>
      <c r="AI15" s="157" t="s">
        <v>30</v>
      </c>
      <c r="AJ15" s="157" t="s">
        <v>30</v>
      </c>
      <c r="AK15" s="157" t="s">
        <v>30</v>
      </c>
      <c r="AL15" s="157" t="s">
        <v>30</v>
      </c>
      <c r="AM15" s="157" t="s">
        <v>30</v>
      </c>
      <c r="AN15" s="157" t="s">
        <v>30</v>
      </c>
      <c r="AO15" s="157" t="s">
        <v>30</v>
      </c>
      <c r="AP15" s="157" t="s">
        <v>30</v>
      </c>
      <c r="AQ15" s="157" t="s">
        <v>30</v>
      </c>
      <c r="AR15" s="157">
        <v>46089</v>
      </c>
      <c r="AS15" s="157">
        <f>AR15+10</f>
        <v>46099</v>
      </c>
      <c r="AT15" s="157">
        <f>AS15+9</f>
        <v>46108</v>
      </c>
    </row>
    <row r="16" spans="1:116" s="13" customFormat="1" ht="107.25" customHeight="1" x14ac:dyDescent="0.35">
      <c r="B16" s="34">
        <v>2</v>
      </c>
      <c r="C16" s="101" t="s">
        <v>135</v>
      </c>
      <c r="D16" s="34" t="s">
        <v>132</v>
      </c>
      <c r="E16" s="34" t="s">
        <v>81</v>
      </c>
      <c r="F16" s="136" t="s">
        <v>32</v>
      </c>
      <c r="G16" s="51" t="s">
        <v>33</v>
      </c>
      <c r="H16" s="34" t="s">
        <v>30</v>
      </c>
      <c r="I16" s="34" t="s">
        <v>30</v>
      </c>
      <c r="J16" s="34" t="s">
        <v>30</v>
      </c>
      <c r="K16" s="34" t="s">
        <v>30</v>
      </c>
      <c r="L16" s="34" t="s">
        <v>30</v>
      </c>
      <c r="M16" s="34" t="s">
        <v>30</v>
      </c>
      <c r="N16" s="34" t="s">
        <v>30</v>
      </c>
      <c r="O16" s="190" t="s">
        <v>30</v>
      </c>
      <c r="P16" s="34" t="s">
        <v>30</v>
      </c>
      <c r="Q16" s="34" t="s">
        <v>30</v>
      </c>
      <c r="R16" s="34" t="s">
        <v>30</v>
      </c>
      <c r="S16" s="34" t="s">
        <v>30</v>
      </c>
      <c r="T16" s="34" t="s">
        <v>30</v>
      </c>
      <c r="U16" s="34" t="s">
        <v>30</v>
      </c>
      <c r="V16" s="34" t="s">
        <v>30</v>
      </c>
      <c r="W16" s="36" t="s">
        <v>229</v>
      </c>
      <c r="X16" s="157">
        <v>46084</v>
      </c>
      <c r="Y16" s="36">
        <v>46091</v>
      </c>
      <c r="Z16" s="36" t="s">
        <v>30</v>
      </c>
      <c r="AA16" s="37" t="s">
        <v>30</v>
      </c>
      <c r="AB16" s="36">
        <f>Y16+2</f>
        <v>46093</v>
      </c>
      <c r="AC16" s="36">
        <f>AB16+2</f>
        <v>46095</v>
      </c>
      <c r="AD16" s="36">
        <f>AC16+21</f>
        <v>46116</v>
      </c>
      <c r="AE16" s="36">
        <f>AD16+0</f>
        <v>46116</v>
      </c>
      <c r="AF16" s="36">
        <f>AE16+10</f>
        <v>46126</v>
      </c>
      <c r="AG16" s="36">
        <f>AF16+1</f>
        <v>46127</v>
      </c>
      <c r="AH16" s="36">
        <f>AG16+5</f>
        <v>46132</v>
      </c>
      <c r="AI16" s="36" t="s">
        <v>30</v>
      </c>
      <c r="AJ16" s="37" t="s">
        <v>30</v>
      </c>
      <c r="AK16" s="36">
        <f>AH16+11</f>
        <v>46143</v>
      </c>
      <c r="AL16" s="36">
        <f>AK16+10</f>
        <v>46153</v>
      </c>
      <c r="AM16" s="36">
        <f>AL16+1</f>
        <v>46154</v>
      </c>
      <c r="AN16" s="115">
        <f>AM16+5</f>
        <v>46159</v>
      </c>
      <c r="AO16" s="36" t="s">
        <v>30</v>
      </c>
      <c r="AP16" s="36" t="s">
        <v>30</v>
      </c>
      <c r="AQ16" s="36">
        <f>AN16+1</f>
        <v>46160</v>
      </c>
      <c r="AR16" s="36">
        <f>AQ16+10</f>
        <v>46170</v>
      </c>
      <c r="AS16" s="36">
        <f>AR16+3</f>
        <v>46173</v>
      </c>
      <c r="AT16" s="36">
        <f>AS16+9</f>
        <v>46182</v>
      </c>
    </row>
    <row r="17" spans="2:46" s="13" customFormat="1" ht="93.75" customHeight="1" x14ac:dyDescent="0.35">
      <c r="B17" s="34">
        <v>3</v>
      </c>
      <c r="C17" s="101" t="s">
        <v>136</v>
      </c>
      <c r="D17" s="34" t="s">
        <v>132</v>
      </c>
      <c r="E17" s="34" t="s">
        <v>81</v>
      </c>
      <c r="F17" s="136" t="s">
        <v>32</v>
      </c>
      <c r="G17" s="51" t="s">
        <v>33</v>
      </c>
      <c r="H17" s="34" t="s">
        <v>30</v>
      </c>
      <c r="I17" s="34" t="s">
        <v>30</v>
      </c>
      <c r="J17" s="34" t="s">
        <v>30</v>
      </c>
      <c r="K17" s="34" t="s">
        <v>30</v>
      </c>
      <c r="L17" s="34" t="s">
        <v>30</v>
      </c>
      <c r="M17" s="34" t="s">
        <v>30</v>
      </c>
      <c r="N17" s="34" t="s">
        <v>30</v>
      </c>
      <c r="O17" s="158" t="s">
        <v>30</v>
      </c>
      <c r="P17" s="34" t="s">
        <v>30</v>
      </c>
      <c r="Q17" s="34" t="s">
        <v>30</v>
      </c>
      <c r="R17" s="34" t="s">
        <v>30</v>
      </c>
      <c r="S17" s="34" t="s">
        <v>30</v>
      </c>
      <c r="T17" s="34" t="s">
        <v>30</v>
      </c>
      <c r="U17" s="34" t="s">
        <v>30</v>
      </c>
      <c r="V17" s="34" t="s">
        <v>30</v>
      </c>
      <c r="W17" s="36" t="s">
        <v>233</v>
      </c>
      <c r="X17" s="157">
        <v>46084</v>
      </c>
      <c r="Y17" s="36">
        <v>46091</v>
      </c>
      <c r="Z17" s="36" t="s">
        <v>30</v>
      </c>
      <c r="AA17" s="37" t="s">
        <v>30</v>
      </c>
      <c r="AB17" s="36">
        <f t="shared" ref="AB17:AB20" si="0">Y17+2</f>
        <v>46093</v>
      </c>
      <c r="AC17" s="36">
        <f t="shared" ref="AC17:AC20" si="1">AB17+2</f>
        <v>46095</v>
      </c>
      <c r="AD17" s="36">
        <f t="shared" ref="AD17:AD20" si="2">AC17+21</f>
        <v>46116</v>
      </c>
      <c r="AE17" s="36">
        <f t="shared" ref="AE17:AE20" si="3">AD17+0</f>
        <v>46116</v>
      </c>
      <c r="AF17" s="36">
        <f t="shared" ref="AF17:AF20" si="4">AE17+10</f>
        <v>46126</v>
      </c>
      <c r="AG17" s="36">
        <f t="shared" ref="AG17:AG20" si="5">AF17+1</f>
        <v>46127</v>
      </c>
      <c r="AH17" s="36">
        <f t="shared" ref="AH17:AH20" si="6">AG17+5</f>
        <v>46132</v>
      </c>
      <c r="AI17" s="36" t="s">
        <v>30</v>
      </c>
      <c r="AJ17" s="37" t="s">
        <v>30</v>
      </c>
      <c r="AK17" s="36">
        <f t="shared" ref="AK17:AK20" si="7">AH17+11</f>
        <v>46143</v>
      </c>
      <c r="AL17" s="36">
        <f t="shared" ref="AL17:AL20" si="8">AK17+10</f>
        <v>46153</v>
      </c>
      <c r="AM17" s="36">
        <f t="shared" ref="AM17:AM20" si="9">AL17+1</f>
        <v>46154</v>
      </c>
      <c r="AN17" s="115">
        <f t="shared" ref="AN17:AN20" si="10">AM17+5</f>
        <v>46159</v>
      </c>
      <c r="AO17" s="36" t="s">
        <v>30</v>
      </c>
      <c r="AP17" s="36" t="s">
        <v>30</v>
      </c>
      <c r="AQ17" s="36">
        <f t="shared" ref="AQ17:AQ20" si="11">AN17+1</f>
        <v>46160</v>
      </c>
      <c r="AR17" s="36">
        <f t="shared" ref="AR17:AR20" si="12">AQ17+10</f>
        <v>46170</v>
      </c>
      <c r="AS17" s="36">
        <f t="shared" ref="AS17:AS20" si="13">AR17+3</f>
        <v>46173</v>
      </c>
      <c r="AT17" s="36">
        <f t="shared" ref="AT17:AT20" si="14">AS17+9</f>
        <v>46182</v>
      </c>
    </row>
    <row r="18" spans="2:46" s="13" customFormat="1" ht="67.5" customHeight="1" x14ac:dyDescent="0.35">
      <c r="B18" s="34">
        <v>4</v>
      </c>
      <c r="C18" s="101" t="s">
        <v>137</v>
      </c>
      <c r="D18" s="34" t="s">
        <v>80</v>
      </c>
      <c r="E18" s="34" t="s">
        <v>81</v>
      </c>
      <c r="F18" s="136">
        <v>105000000</v>
      </c>
      <c r="G18" s="51" t="s">
        <v>138</v>
      </c>
      <c r="H18" s="34" t="s">
        <v>30</v>
      </c>
      <c r="I18" s="34" t="s">
        <v>30</v>
      </c>
      <c r="J18" s="34" t="s">
        <v>30</v>
      </c>
      <c r="K18" s="34" t="s">
        <v>30</v>
      </c>
      <c r="L18" s="34" t="s">
        <v>30</v>
      </c>
      <c r="M18" s="34" t="s">
        <v>30</v>
      </c>
      <c r="N18" s="34" t="s">
        <v>30</v>
      </c>
      <c r="O18" s="158" t="s">
        <v>30</v>
      </c>
      <c r="P18" s="34" t="s">
        <v>30</v>
      </c>
      <c r="Q18" s="34" t="s">
        <v>30</v>
      </c>
      <c r="R18" s="34" t="s">
        <v>30</v>
      </c>
      <c r="S18" s="34" t="s">
        <v>30</v>
      </c>
      <c r="T18" s="34" t="s">
        <v>30</v>
      </c>
      <c r="U18" s="34" t="s">
        <v>30</v>
      </c>
      <c r="V18" s="34" t="s">
        <v>30</v>
      </c>
      <c r="W18" s="36" t="s">
        <v>30</v>
      </c>
      <c r="X18" s="157" t="s">
        <v>30</v>
      </c>
      <c r="Y18" s="36" t="s">
        <v>30</v>
      </c>
      <c r="Z18" s="36" t="s">
        <v>30</v>
      </c>
      <c r="AA18" s="37" t="s">
        <v>30</v>
      </c>
      <c r="AB18" s="36" t="s">
        <v>30</v>
      </c>
      <c r="AC18" s="36" t="s">
        <v>30</v>
      </c>
      <c r="AD18" s="36" t="s">
        <v>30</v>
      </c>
      <c r="AE18" s="36" t="s">
        <v>30</v>
      </c>
      <c r="AF18" s="36" t="s">
        <v>30</v>
      </c>
      <c r="AG18" s="36" t="s">
        <v>30</v>
      </c>
      <c r="AH18" s="36" t="s">
        <v>30</v>
      </c>
      <c r="AI18" s="36" t="s">
        <v>30</v>
      </c>
      <c r="AJ18" s="37" t="s">
        <v>30</v>
      </c>
      <c r="AK18" s="36" t="s">
        <v>30</v>
      </c>
      <c r="AL18" s="36" t="s">
        <v>30</v>
      </c>
      <c r="AM18" s="36" t="s">
        <v>30</v>
      </c>
      <c r="AN18" s="115" t="s">
        <v>30</v>
      </c>
      <c r="AO18" s="36" t="s">
        <v>30</v>
      </c>
      <c r="AP18" s="36" t="s">
        <v>30</v>
      </c>
      <c r="AQ18" s="36" t="s">
        <v>30</v>
      </c>
      <c r="AR18" s="36">
        <v>46089</v>
      </c>
      <c r="AS18" s="36">
        <f>AR18+10</f>
        <v>46099</v>
      </c>
      <c r="AT18" s="36">
        <f t="shared" si="14"/>
        <v>46108</v>
      </c>
    </row>
    <row r="19" spans="2:46" s="13" customFormat="1" ht="82.5" customHeight="1" x14ac:dyDescent="0.35">
      <c r="B19" s="34">
        <v>5</v>
      </c>
      <c r="C19" s="101" t="s">
        <v>139</v>
      </c>
      <c r="D19" s="35" t="s">
        <v>132</v>
      </c>
      <c r="E19" s="34" t="s">
        <v>81</v>
      </c>
      <c r="F19" s="136" t="s">
        <v>32</v>
      </c>
      <c r="G19" s="51" t="s">
        <v>33</v>
      </c>
      <c r="H19" s="34" t="s">
        <v>30</v>
      </c>
      <c r="I19" s="34" t="s">
        <v>30</v>
      </c>
      <c r="J19" s="34" t="s">
        <v>30</v>
      </c>
      <c r="K19" s="34" t="s">
        <v>30</v>
      </c>
      <c r="L19" s="34" t="s">
        <v>30</v>
      </c>
      <c r="M19" s="34" t="s">
        <v>30</v>
      </c>
      <c r="N19" s="34" t="s">
        <v>30</v>
      </c>
      <c r="O19" s="158" t="s">
        <v>30</v>
      </c>
      <c r="P19" s="34" t="s">
        <v>30</v>
      </c>
      <c r="Q19" s="34" t="s">
        <v>30</v>
      </c>
      <c r="R19" s="34" t="s">
        <v>30</v>
      </c>
      <c r="S19" s="34" t="s">
        <v>30</v>
      </c>
      <c r="T19" s="34" t="s">
        <v>30</v>
      </c>
      <c r="U19" s="34" t="s">
        <v>30</v>
      </c>
      <c r="V19" s="34" t="s">
        <v>30</v>
      </c>
      <c r="W19" s="36" t="s">
        <v>234</v>
      </c>
      <c r="X19" s="157">
        <v>46084</v>
      </c>
      <c r="Y19" s="36">
        <v>46091</v>
      </c>
      <c r="Z19" s="36" t="s">
        <v>30</v>
      </c>
      <c r="AA19" s="37" t="s">
        <v>30</v>
      </c>
      <c r="AB19" s="36">
        <f t="shared" si="0"/>
        <v>46093</v>
      </c>
      <c r="AC19" s="36">
        <f t="shared" si="1"/>
        <v>46095</v>
      </c>
      <c r="AD19" s="36">
        <f t="shared" si="2"/>
        <v>46116</v>
      </c>
      <c r="AE19" s="36">
        <f t="shared" si="3"/>
        <v>46116</v>
      </c>
      <c r="AF19" s="36">
        <f t="shared" si="4"/>
        <v>46126</v>
      </c>
      <c r="AG19" s="36">
        <f t="shared" si="5"/>
        <v>46127</v>
      </c>
      <c r="AH19" s="36">
        <f t="shared" si="6"/>
        <v>46132</v>
      </c>
      <c r="AI19" s="36" t="s">
        <v>30</v>
      </c>
      <c r="AJ19" s="37" t="s">
        <v>30</v>
      </c>
      <c r="AK19" s="36">
        <f t="shared" si="7"/>
        <v>46143</v>
      </c>
      <c r="AL19" s="36">
        <f t="shared" si="8"/>
        <v>46153</v>
      </c>
      <c r="AM19" s="36">
        <f t="shared" si="9"/>
        <v>46154</v>
      </c>
      <c r="AN19" s="115">
        <f t="shared" si="10"/>
        <v>46159</v>
      </c>
      <c r="AO19" s="36" t="s">
        <v>30</v>
      </c>
      <c r="AP19" s="36" t="s">
        <v>30</v>
      </c>
      <c r="AQ19" s="36">
        <f t="shared" si="11"/>
        <v>46160</v>
      </c>
      <c r="AR19" s="36">
        <f t="shared" si="12"/>
        <v>46170</v>
      </c>
      <c r="AS19" s="36">
        <f t="shared" si="13"/>
        <v>46173</v>
      </c>
      <c r="AT19" s="36">
        <f t="shared" si="14"/>
        <v>46182</v>
      </c>
    </row>
    <row r="20" spans="2:46" s="13" customFormat="1" ht="67.5" customHeight="1" x14ac:dyDescent="0.35">
      <c r="B20" s="34">
        <v>6</v>
      </c>
      <c r="C20" s="101" t="s">
        <v>140</v>
      </c>
      <c r="D20" s="35" t="s">
        <v>132</v>
      </c>
      <c r="E20" s="34" t="s">
        <v>81</v>
      </c>
      <c r="F20" s="136" t="s">
        <v>32</v>
      </c>
      <c r="G20" s="51" t="s">
        <v>33</v>
      </c>
      <c r="H20" s="34" t="s">
        <v>30</v>
      </c>
      <c r="I20" s="34" t="s">
        <v>30</v>
      </c>
      <c r="J20" s="34" t="s">
        <v>30</v>
      </c>
      <c r="K20" s="34" t="s">
        <v>30</v>
      </c>
      <c r="L20" s="34" t="s">
        <v>30</v>
      </c>
      <c r="M20" s="34" t="s">
        <v>30</v>
      </c>
      <c r="N20" s="34" t="s">
        <v>30</v>
      </c>
      <c r="O20" s="158" t="s">
        <v>30</v>
      </c>
      <c r="P20" s="34" t="s">
        <v>30</v>
      </c>
      <c r="Q20" s="34" t="s">
        <v>30</v>
      </c>
      <c r="R20" s="34" t="s">
        <v>30</v>
      </c>
      <c r="S20" s="34" t="s">
        <v>30</v>
      </c>
      <c r="T20" s="34" t="s">
        <v>30</v>
      </c>
      <c r="U20" s="34" t="s">
        <v>30</v>
      </c>
      <c r="V20" s="34" t="s">
        <v>30</v>
      </c>
      <c r="W20" s="36" t="s">
        <v>235</v>
      </c>
      <c r="X20" s="157">
        <v>46084</v>
      </c>
      <c r="Y20" s="36">
        <v>46091</v>
      </c>
      <c r="Z20" s="36" t="s">
        <v>30</v>
      </c>
      <c r="AA20" s="37" t="s">
        <v>30</v>
      </c>
      <c r="AB20" s="36">
        <f t="shared" si="0"/>
        <v>46093</v>
      </c>
      <c r="AC20" s="36">
        <f t="shared" si="1"/>
        <v>46095</v>
      </c>
      <c r="AD20" s="36">
        <f t="shared" si="2"/>
        <v>46116</v>
      </c>
      <c r="AE20" s="36">
        <f t="shared" si="3"/>
        <v>46116</v>
      </c>
      <c r="AF20" s="36">
        <f t="shared" si="4"/>
        <v>46126</v>
      </c>
      <c r="AG20" s="36">
        <f t="shared" si="5"/>
        <v>46127</v>
      </c>
      <c r="AH20" s="36">
        <f t="shared" si="6"/>
        <v>46132</v>
      </c>
      <c r="AI20" s="36" t="s">
        <v>30</v>
      </c>
      <c r="AJ20" s="37" t="s">
        <v>30</v>
      </c>
      <c r="AK20" s="36">
        <f t="shared" si="7"/>
        <v>46143</v>
      </c>
      <c r="AL20" s="36">
        <f t="shared" si="8"/>
        <v>46153</v>
      </c>
      <c r="AM20" s="36">
        <f t="shared" si="9"/>
        <v>46154</v>
      </c>
      <c r="AN20" s="115">
        <f t="shared" si="10"/>
        <v>46159</v>
      </c>
      <c r="AO20" s="36" t="s">
        <v>30</v>
      </c>
      <c r="AP20" s="36" t="s">
        <v>30</v>
      </c>
      <c r="AQ20" s="36">
        <f t="shared" si="11"/>
        <v>46160</v>
      </c>
      <c r="AR20" s="36">
        <f t="shared" si="12"/>
        <v>46170</v>
      </c>
      <c r="AS20" s="36">
        <f t="shared" si="13"/>
        <v>46173</v>
      </c>
      <c r="AT20" s="36">
        <f t="shared" si="14"/>
        <v>46182</v>
      </c>
    </row>
    <row r="21" spans="2:46" s="13" customFormat="1" ht="72.75" customHeight="1" x14ac:dyDescent="0.35">
      <c r="B21" s="34">
        <v>7</v>
      </c>
      <c r="C21" s="101" t="s">
        <v>141</v>
      </c>
      <c r="D21" s="35" t="s">
        <v>132</v>
      </c>
      <c r="E21" s="34" t="s">
        <v>81</v>
      </c>
      <c r="F21" s="136" t="s">
        <v>32</v>
      </c>
      <c r="G21" s="51" t="s">
        <v>83</v>
      </c>
      <c r="H21" s="34" t="s">
        <v>30</v>
      </c>
      <c r="I21" s="34" t="s">
        <v>30</v>
      </c>
      <c r="J21" s="34" t="s">
        <v>30</v>
      </c>
      <c r="K21" s="34" t="s">
        <v>30</v>
      </c>
      <c r="L21" s="34" t="s">
        <v>30</v>
      </c>
      <c r="M21" s="34" t="s">
        <v>30</v>
      </c>
      <c r="N21" s="34" t="s">
        <v>30</v>
      </c>
      <c r="O21" s="190" t="s">
        <v>30</v>
      </c>
      <c r="P21" s="34" t="s">
        <v>30</v>
      </c>
      <c r="Q21" s="34" t="s">
        <v>30</v>
      </c>
      <c r="R21" s="34" t="s">
        <v>30</v>
      </c>
      <c r="S21" s="34" t="s">
        <v>30</v>
      </c>
      <c r="T21" s="34" t="s">
        <v>30</v>
      </c>
      <c r="U21" s="34" t="s">
        <v>30</v>
      </c>
      <c r="V21" s="34" t="s">
        <v>30</v>
      </c>
      <c r="W21" s="36">
        <v>46066</v>
      </c>
      <c r="X21" s="36" t="s">
        <v>30</v>
      </c>
      <c r="Y21" s="36" t="s">
        <v>30</v>
      </c>
      <c r="Z21" s="36">
        <f>W21+7</f>
        <v>46073</v>
      </c>
      <c r="AA21" s="37">
        <f>Z21+7</f>
        <v>46080</v>
      </c>
      <c r="AB21" s="36">
        <f>AA21+2</f>
        <v>46082</v>
      </c>
      <c r="AC21" s="36">
        <f>AB21+2</f>
        <v>46084</v>
      </c>
      <c r="AD21" s="36">
        <f>AC21+21</f>
        <v>46105</v>
      </c>
      <c r="AE21" s="36">
        <f>AD21+0</f>
        <v>46105</v>
      </c>
      <c r="AF21" s="36">
        <f>AE21+10</f>
        <v>46115</v>
      </c>
      <c r="AG21" s="36" t="s">
        <v>30</v>
      </c>
      <c r="AH21" s="36" t="s">
        <v>30</v>
      </c>
      <c r="AI21" s="36">
        <f>AF21+1</f>
        <v>46116</v>
      </c>
      <c r="AJ21" s="37">
        <f>AI21+5</f>
        <v>46121</v>
      </c>
      <c r="AK21" s="36">
        <f>AJ21+11</f>
        <v>46132</v>
      </c>
      <c r="AL21" s="36">
        <f>AK21+10</f>
        <v>46142</v>
      </c>
      <c r="AM21" s="36" t="s">
        <v>30</v>
      </c>
      <c r="AN21" s="149" t="s">
        <v>30</v>
      </c>
      <c r="AO21" s="36">
        <f>AL21+1</f>
        <v>46143</v>
      </c>
      <c r="AP21" s="36">
        <f>AO21+5</f>
        <v>46148</v>
      </c>
      <c r="AQ21" s="36">
        <f>AP21+1</f>
        <v>46149</v>
      </c>
      <c r="AR21" s="36">
        <f>AQ21+10</f>
        <v>46159</v>
      </c>
      <c r="AS21" s="36">
        <f>AR21+3</f>
        <v>46162</v>
      </c>
      <c r="AT21" s="36">
        <f>AS21+9</f>
        <v>46171</v>
      </c>
    </row>
    <row r="22" spans="2:46" s="13" customFormat="1" ht="72.75" customHeight="1" x14ac:dyDescent="0.35">
      <c r="B22" s="34">
        <v>8</v>
      </c>
      <c r="C22" s="101" t="s">
        <v>142</v>
      </c>
      <c r="D22" s="35" t="s">
        <v>80</v>
      </c>
      <c r="E22" s="34" t="s">
        <v>81</v>
      </c>
      <c r="F22" s="136">
        <v>7227118</v>
      </c>
      <c r="G22" s="51" t="s">
        <v>143</v>
      </c>
      <c r="H22" s="34" t="s">
        <v>30</v>
      </c>
      <c r="I22" s="34" t="s">
        <v>30</v>
      </c>
      <c r="J22" s="34" t="s">
        <v>30</v>
      </c>
      <c r="K22" s="34" t="s">
        <v>30</v>
      </c>
      <c r="L22" s="34" t="s">
        <v>30</v>
      </c>
      <c r="M22" s="34" t="s">
        <v>30</v>
      </c>
      <c r="N22" s="34" t="s">
        <v>30</v>
      </c>
      <c r="O22" s="190" t="s">
        <v>30</v>
      </c>
      <c r="P22" s="34" t="s">
        <v>30</v>
      </c>
      <c r="Q22" s="34" t="s">
        <v>30</v>
      </c>
      <c r="R22" s="34" t="s">
        <v>30</v>
      </c>
      <c r="S22" s="34" t="s">
        <v>30</v>
      </c>
      <c r="T22" s="34" t="s">
        <v>30</v>
      </c>
      <c r="U22" s="34" t="s">
        <v>30</v>
      </c>
      <c r="V22" s="34" t="s">
        <v>30</v>
      </c>
      <c r="W22" s="36" t="s">
        <v>30</v>
      </c>
      <c r="X22" s="36" t="s">
        <v>30</v>
      </c>
      <c r="Y22" s="36" t="s">
        <v>30</v>
      </c>
      <c r="Z22" s="36" t="s">
        <v>30</v>
      </c>
      <c r="AA22" s="36" t="s">
        <v>30</v>
      </c>
      <c r="AB22" s="36" t="s">
        <v>30</v>
      </c>
      <c r="AC22" s="36" t="s">
        <v>30</v>
      </c>
      <c r="AD22" s="36" t="s">
        <v>30</v>
      </c>
      <c r="AE22" s="36" t="s">
        <v>30</v>
      </c>
      <c r="AF22" s="36" t="s">
        <v>30</v>
      </c>
      <c r="AG22" s="36" t="s">
        <v>30</v>
      </c>
      <c r="AH22" s="36" t="s">
        <v>30</v>
      </c>
      <c r="AI22" s="36" t="s">
        <v>30</v>
      </c>
      <c r="AJ22" s="36" t="s">
        <v>30</v>
      </c>
      <c r="AK22" s="36" t="s">
        <v>30</v>
      </c>
      <c r="AL22" s="36" t="s">
        <v>30</v>
      </c>
      <c r="AM22" s="36" t="s">
        <v>30</v>
      </c>
      <c r="AN22" s="149" t="s">
        <v>30</v>
      </c>
      <c r="AO22" s="36" t="s">
        <v>30</v>
      </c>
      <c r="AP22" s="36" t="s">
        <v>30</v>
      </c>
      <c r="AQ22" s="36" t="s">
        <v>30</v>
      </c>
      <c r="AR22" s="36">
        <v>46028</v>
      </c>
      <c r="AS22" s="36">
        <f>AR22+10</f>
        <v>46038</v>
      </c>
      <c r="AT22" s="36">
        <f>AS22+9</f>
        <v>46047</v>
      </c>
    </row>
    <row r="23" spans="2:46" s="13" customFormat="1" ht="53.25" customHeight="1" x14ac:dyDescent="0.35">
      <c r="B23" s="250" t="s">
        <v>29</v>
      </c>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2"/>
    </row>
    <row r="24" spans="2:46" s="104" customFormat="1" ht="93" customHeight="1" x14ac:dyDescent="0.35">
      <c r="B24" s="34">
        <v>9</v>
      </c>
      <c r="C24" s="101" t="s">
        <v>144</v>
      </c>
      <c r="D24" s="34" t="s">
        <v>132</v>
      </c>
      <c r="E24" s="34" t="s">
        <v>81</v>
      </c>
      <c r="F24" s="51" t="s">
        <v>145</v>
      </c>
      <c r="G24" s="34" t="s">
        <v>131</v>
      </c>
      <c r="H24" s="36" t="s">
        <v>30</v>
      </c>
      <c r="I24" s="36" t="s">
        <v>30</v>
      </c>
      <c r="J24" s="36" t="s">
        <v>30</v>
      </c>
      <c r="K24" s="36" t="s">
        <v>30</v>
      </c>
      <c r="L24" s="36" t="s">
        <v>30</v>
      </c>
      <c r="M24" s="36" t="s">
        <v>30</v>
      </c>
      <c r="N24" s="36" t="s">
        <v>30</v>
      </c>
      <c r="O24" s="36" t="s">
        <v>30</v>
      </c>
      <c r="P24" s="36" t="s">
        <v>30</v>
      </c>
      <c r="Q24" s="36" t="s">
        <v>30</v>
      </c>
      <c r="R24" s="36" t="s">
        <v>30</v>
      </c>
      <c r="S24" s="36" t="s">
        <v>30</v>
      </c>
      <c r="T24" s="36" t="s">
        <v>30</v>
      </c>
      <c r="U24" s="36" t="s">
        <v>30</v>
      </c>
      <c r="V24" s="36" t="s">
        <v>30</v>
      </c>
      <c r="W24" s="36">
        <v>46064</v>
      </c>
      <c r="X24" s="36">
        <f>W24+7</f>
        <v>46071</v>
      </c>
      <c r="Y24" s="36">
        <f>X24+7</f>
        <v>46078</v>
      </c>
      <c r="Z24" s="36" t="s">
        <v>30</v>
      </c>
      <c r="AA24" s="37" t="s">
        <v>30</v>
      </c>
      <c r="AB24" s="36">
        <f>Y24+2</f>
        <v>46080</v>
      </c>
      <c r="AC24" s="36">
        <f>AB24+2</f>
        <v>46082</v>
      </c>
      <c r="AD24" s="36">
        <f>AC24+21</f>
        <v>46103</v>
      </c>
      <c r="AE24" s="36">
        <f>AD24+0</f>
        <v>46103</v>
      </c>
      <c r="AF24" s="36">
        <f>AE24+10</f>
        <v>46113</v>
      </c>
      <c r="AG24" s="36">
        <f>AF24+1</f>
        <v>46114</v>
      </c>
      <c r="AH24" s="36">
        <f>AG24+5</f>
        <v>46119</v>
      </c>
      <c r="AI24" s="36" t="s">
        <v>30</v>
      </c>
      <c r="AJ24" s="37" t="s">
        <v>30</v>
      </c>
      <c r="AK24" s="36">
        <f>AH24+11</f>
        <v>46130</v>
      </c>
      <c r="AL24" s="36">
        <f>AK24+10</f>
        <v>46140</v>
      </c>
      <c r="AM24" s="36">
        <f>AL24+1</f>
        <v>46141</v>
      </c>
      <c r="AN24" s="149">
        <f>AM24+5</f>
        <v>46146</v>
      </c>
      <c r="AO24" s="36" t="s">
        <v>30</v>
      </c>
      <c r="AP24" s="36" t="s">
        <v>30</v>
      </c>
      <c r="AQ24" s="36">
        <f>AN24+1</f>
        <v>46147</v>
      </c>
      <c r="AR24" s="36">
        <f>AQ24+10</f>
        <v>46157</v>
      </c>
      <c r="AS24" s="36">
        <f>AR24+3</f>
        <v>46160</v>
      </c>
      <c r="AT24" s="36">
        <f>AS24+5</f>
        <v>46165</v>
      </c>
    </row>
    <row r="25" spans="2:46" s="104" customFormat="1" ht="72" customHeight="1" x14ac:dyDescent="0.35">
      <c r="B25" s="34">
        <v>10</v>
      </c>
      <c r="C25" s="114" t="s">
        <v>146</v>
      </c>
      <c r="D25" s="34" t="s">
        <v>132</v>
      </c>
      <c r="E25" s="34" t="s">
        <v>81</v>
      </c>
      <c r="F25" s="51" t="s">
        <v>32</v>
      </c>
      <c r="G25" s="34" t="s">
        <v>131</v>
      </c>
      <c r="H25" s="36" t="s">
        <v>30</v>
      </c>
      <c r="I25" s="36" t="s">
        <v>30</v>
      </c>
      <c r="J25" s="36" t="s">
        <v>30</v>
      </c>
      <c r="K25" s="36" t="s">
        <v>30</v>
      </c>
      <c r="L25" s="36" t="s">
        <v>30</v>
      </c>
      <c r="M25" s="36" t="s">
        <v>30</v>
      </c>
      <c r="N25" s="36" t="s">
        <v>30</v>
      </c>
      <c r="O25" s="36" t="s">
        <v>30</v>
      </c>
      <c r="P25" s="36" t="s">
        <v>30</v>
      </c>
      <c r="Q25" s="36" t="s">
        <v>30</v>
      </c>
      <c r="R25" s="36" t="s">
        <v>30</v>
      </c>
      <c r="S25" s="36" t="s">
        <v>30</v>
      </c>
      <c r="T25" s="36" t="s">
        <v>30</v>
      </c>
      <c r="U25" s="36" t="s">
        <v>30</v>
      </c>
      <c r="V25" s="36" t="s">
        <v>30</v>
      </c>
      <c r="W25" s="36">
        <v>46064</v>
      </c>
      <c r="X25" s="36">
        <f>W25+7</f>
        <v>46071</v>
      </c>
      <c r="Y25" s="36">
        <f>X25+7</f>
        <v>46078</v>
      </c>
      <c r="Z25" s="36" t="s">
        <v>30</v>
      </c>
      <c r="AA25" s="37" t="s">
        <v>30</v>
      </c>
      <c r="AB25" s="36">
        <f>Y25+2</f>
        <v>46080</v>
      </c>
      <c r="AC25" s="36">
        <f>AB25+2</f>
        <v>46082</v>
      </c>
      <c r="AD25" s="36">
        <f>AC25+21</f>
        <v>46103</v>
      </c>
      <c r="AE25" s="36">
        <f>AD25+0</f>
        <v>46103</v>
      </c>
      <c r="AF25" s="36">
        <f>AE25+10</f>
        <v>46113</v>
      </c>
      <c r="AG25" s="36">
        <f>AF25+1</f>
        <v>46114</v>
      </c>
      <c r="AH25" s="36">
        <f>AG25+5</f>
        <v>46119</v>
      </c>
      <c r="AI25" s="36" t="s">
        <v>30</v>
      </c>
      <c r="AJ25" s="37" t="s">
        <v>30</v>
      </c>
      <c r="AK25" s="36">
        <f>AH25+11</f>
        <v>46130</v>
      </c>
      <c r="AL25" s="36">
        <f>AK25+10</f>
        <v>46140</v>
      </c>
      <c r="AM25" s="36">
        <f>AL25+1</f>
        <v>46141</v>
      </c>
      <c r="AN25" s="149">
        <f>AM25+5</f>
        <v>46146</v>
      </c>
      <c r="AO25" s="36" t="s">
        <v>30</v>
      </c>
      <c r="AP25" s="36" t="s">
        <v>30</v>
      </c>
      <c r="AQ25" s="36">
        <f>AN25+1</f>
        <v>46147</v>
      </c>
      <c r="AR25" s="36">
        <f>AQ25+10</f>
        <v>46157</v>
      </c>
      <c r="AS25" s="36">
        <f>AR25+3</f>
        <v>46160</v>
      </c>
      <c r="AT25" s="36">
        <f>AS25+5</f>
        <v>46165</v>
      </c>
    </row>
    <row r="26" spans="2:46" s="38" customFormat="1" ht="57.75" customHeight="1" x14ac:dyDescent="0.35">
      <c r="B26" s="250" t="s">
        <v>147</v>
      </c>
      <c r="C26" s="251"/>
      <c r="D26" s="251"/>
      <c r="E26" s="251"/>
      <c r="F26" s="251"/>
      <c r="G26" s="251"/>
      <c r="H26" s="251"/>
      <c r="I26" s="251"/>
      <c r="J26" s="251"/>
      <c r="K26" s="251"/>
      <c r="L26" s="251"/>
      <c r="M26" s="251"/>
      <c r="N26" s="251"/>
      <c r="O26" s="251"/>
      <c r="P26" s="251"/>
      <c r="Q26" s="251"/>
      <c r="R26" s="251"/>
      <c r="S26" s="251"/>
      <c r="T26" s="251"/>
      <c r="U26" s="251"/>
      <c r="V26" s="251"/>
      <c r="W26" s="251"/>
      <c r="X26" s="251"/>
      <c r="Y26" s="251"/>
      <c r="Z26" s="251"/>
      <c r="AA26" s="251"/>
      <c r="AB26" s="251"/>
      <c r="AC26" s="251"/>
      <c r="AD26" s="251"/>
      <c r="AE26" s="251"/>
      <c r="AF26" s="251"/>
      <c r="AG26" s="251"/>
      <c r="AH26" s="251"/>
      <c r="AI26" s="251"/>
      <c r="AJ26" s="251"/>
      <c r="AK26" s="251"/>
      <c r="AL26" s="251"/>
      <c r="AM26" s="251"/>
      <c r="AN26" s="251"/>
      <c r="AO26" s="251"/>
      <c r="AP26" s="251"/>
      <c r="AQ26" s="251"/>
      <c r="AR26" s="251"/>
      <c r="AS26" s="251"/>
      <c r="AT26" s="252"/>
    </row>
    <row r="27" spans="2:46" s="38" customFormat="1" ht="74.25" customHeight="1" x14ac:dyDescent="0.35">
      <c r="B27" s="34">
        <v>11</v>
      </c>
      <c r="C27" s="114" t="s">
        <v>148</v>
      </c>
      <c r="D27" s="34" t="s">
        <v>132</v>
      </c>
      <c r="E27" s="34" t="s">
        <v>81</v>
      </c>
      <c r="F27" s="51" t="s">
        <v>32</v>
      </c>
      <c r="G27" s="35" t="s">
        <v>33</v>
      </c>
      <c r="H27" s="36" t="s">
        <v>30</v>
      </c>
      <c r="I27" s="36" t="s">
        <v>30</v>
      </c>
      <c r="J27" s="36" t="s">
        <v>30</v>
      </c>
      <c r="K27" s="36" t="s">
        <v>30</v>
      </c>
      <c r="L27" s="36" t="s">
        <v>30</v>
      </c>
      <c r="M27" s="36" t="s">
        <v>30</v>
      </c>
      <c r="N27" s="36" t="s">
        <v>30</v>
      </c>
      <c r="O27" s="36">
        <v>46098</v>
      </c>
      <c r="P27" s="36" t="s">
        <v>30</v>
      </c>
      <c r="Q27" s="36" t="s">
        <v>30</v>
      </c>
      <c r="R27" s="36" t="s">
        <v>30</v>
      </c>
      <c r="S27" s="36" t="s">
        <v>30</v>
      </c>
      <c r="T27" s="36" t="s">
        <v>30</v>
      </c>
      <c r="U27" s="36" t="s">
        <v>30</v>
      </c>
      <c r="V27" s="36" t="s">
        <v>30</v>
      </c>
      <c r="W27" s="36">
        <v>46098</v>
      </c>
      <c r="X27" s="36">
        <f>W27+7</f>
        <v>46105</v>
      </c>
      <c r="Y27" s="36">
        <f>X27+7</f>
        <v>46112</v>
      </c>
      <c r="Z27" s="36" t="s">
        <v>30</v>
      </c>
      <c r="AA27" s="37" t="s">
        <v>30</v>
      </c>
      <c r="AB27" s="36">
        <f>Y27+2</f>
        <v>46114</v>
      </c>
      <c r="AC27" s="36">
        <f>AB27+2</f>
        <v>46116</v>
      </c>
      <c r="AD27" s="36">
        <f>AC27+21</f>
        <v>46137</v>
      </c>
      <c r="AE27" s="36">
        <f>AD27+0</f>
        <v>46137</v>
      </c>
      <c r="AF27" s="36">
        <f>AE27+10</f>
        <v>46147</v>
      </c>
      <c r="AG27" s="36">
        <f>AF27+1</f>
        <v>46148</v>
      </c>
      <c r="AH27" s="36">
        <f>AG27+5</f>
        <v>46153</v>
      </c>
      <c r="AI27" s="36" t="s">
        <v>30</v>
      </c>
      <c r="AJ27" s="37" t="s">
        <v>30</v>
      </c>
      <c r="AK27" s="36">
        <f>AH27+5</f>
        <v>46158</v>
      </c>
      <c r="AL27" s="36">
        <f>AK27+10</f>
        <v>46168</v>
      </c>
      <c r="AM27" s="36">
        <f>AL27+1</f>
        <v>46169</v>
      </c>
      <c r="AN27" s="149">
        <f>AM27+5</f>
        <v>46174</v>
      </c>
      <c r="AO27" s="36" t="s">
        <v>30</v>
      </c>
      <c r="AP27" s="36" t="s">
        <v>30</v>
      </c>
      <c r="AQ27" s="36">
        <f>AN27+1</f>
        <v>46175</v>
      </c>
      <c r="AR27" s="36">
        <f>AQ27+10</f>
        <v>46185</v>
      </c>
      <c r="AS27" s="36">
        <f>AR27+3</f>
        <v>46188</v>
      </c>
      <c r="AT27" s="36">
        <f>AS27+9</f>
        <v>46197</v>
      </c>
    </row>
    <row r="28" spans="2:46" s="38" customFormat="1" ht="94.5" customHeight="1" x14ac:dyDescent="0.35">
      <c r="B28" s="34">
        <v>12</v>
      </c>
      <c r="C28" s="114" t="s">
        <v>149</v>
      </c>
      <c r="D28" s="34" t="s">
        <v>132</v>
      </c>
      <c r="E28" s="34" t="s">
        <v>81</v>
      </c>
      <c r="F28" s="50" t="s">
        <v>32</v>
      </c>
      <c r="G28" s="35" t="s">
        <v>33</v>
      </c>
      <c r="H28" s="36" t="s">
        <v>30</v>
      </c>
      <c r="I28" s="36" t="s">
        <v>30</v>
      </c>
      <c r="J28" s="36" t="s">
        <v>30</v>
      </c>
      <c r="K28" s="36" t="s">
        <v>30</v>
      </c>
      <c r="L28" s="36" t="s">
        <v>30</v>
      </c>
      <c r="M28" s="36" t="s">
        <v>30</v>
      </c>
      <c r="N28" s="36" t="s">
        <v>30</v>
      </c>
      <c r="O28" s="36">
        <v>46098</v>
      </c>
      <c r="P28" s="36" t="s">
        <v>30</v>
      </c>
      <c r="Q28" s="36" t="s">
        <v>30</v>
      </c>
      <c r="R28" s="36" t="s">
        <v>30</v>
      </c>
      <c r="S28" s="36" t="s">
        <v>30</v>
      </c>
      <c r="T28" s="36" t="s">
        <v>30</v>
      </c>
      <c r="U28" s="36" t="s">
        <v>30</v>
      </c>
      <c r="V28" s="36" t="s">
        <v>30</v>
      </c>
      <c r="W28" s="36">
        <v>46098</v>
      </c>
      <c r="X28" s="36">
        <f t="shared" ref="X28:Y28" si="15">W28+7</f>
        <v>46105</v>
      </c>
      <c r="Y28" s="36">
        <f t="shared" si="15"/>
        <v>46112</v>
      </c>
      <c r="Z28" s="36" t="s">
        <v>30</v>
      </c>
      <c r="AA28" s="37" t="s">
        <v>30</v>
      </c>
      <c r="AB28" s="36">
        <f t="shared" ref="AB28:AB29" si="16">Y28+2</f>
        <v>46114</v>
      </c>
      <c r="AC28" s="36">
        <f t="shared" ref="AC28:AC29" si="17">AB28+2</f>
        <v>46116</v>
      </c>
      <c r="AD28" s="36">
        <f t="shared" ref="AD28:AD29" si="18">AC28+21</f>
        <v>46137</v>
      </c>
      <c r="AE28" s="36">
        <f t="shared" ref="AE28:AE29" si="19">AD28+0</f>
        <v>46137</v>
      </c>
      <c r="AF28" s="36">
        <f t="shared" ref="AF28:AF29" si="20">AE28+10</f>
        <v>46147</v>
      </c>
      <c r="AG28" s="36">
        <f t="shared" ref="AG28:AG29" si="21">AF28+1</f>
        <v>46148</v>
      </c>
      <c r="AH28" s="36">
        <f t="shared" ref="AH28:AH29" si="22">AG28+5</f>
        <v>46153</v>
      </c>
      <c r="AI28" s="36" t="s">
        <v>30</v>
      </c>
      <c r="AJ28" s="37" t="s">
        <v>30</v>
      </c>
      <c r="AK28" s="36">
        <f t="shared" ref="AK28:AK29" si="23">AH28+5</f>
        <v>46158</v>
      </c>
      <c r="AL28" s="36">
        <f t="shared" ref="AL28:AL29" si="24">AK28+10</f>
        <v>46168</v>
      </c>
      <c r="AM28" s="36">
        <f t="shared" ref="AM28:AM29" si="25">AL28+1</f>
        <v>46169</v>
      </c>
      <c r="AN28" s="149">
        <f t="shared" ref="AN28:AN29" si="26">AM28+5</f>
        <v>46174</v>
      </c>
      <c r="AO28" s="36" t="s">
        <v>30</v>
      </c>
      <c r="AP28" s="36" t="s">
        <v>30</v>
      </c>
      <c r="AQ28" s="36">
        <f t="shared" ref="AQ28:AQ29" si="27">AN28+1</f>
        <v>46175</v>
      </c>
      <c r="AR28" s="36">
        <f t="shared" ref="AR28:AR29" si="28">AQ28+10</f>
        <v>46185</v>
      </c>
      <c r="AS28" s="36">
        <f t="shared" ref="AS28:AS29" si="29">AR28+3</f>
        <v>46188</v>
      </c>
      <c r="AT28" s="36">
        <f t="shared" ref="AT28:AT29" si="30">AS28+9</f>
        <v>46197</v>
      </c>
    </row>
    <row r="29" spans="2:46" s="38" customFormat="1" ht="77.25" customHeight="1" x14ac:dyDescent="0.35">
      <c r="B29" s="34">
        <v>13</v>
      </c>
      <c r="C29" s="114" t="s">
        <v>150</v>
      </c>
      <c r="D29" s="34" t="s">
        <v>132</v>
      </c>
      <c r="E29" s="34" t="s">
        <v>81</v>
      </c>
      <c r="F29" s="50" t="s">
        <v>32</v>
      </c>
      <c r="G29" s="35" t="s">
        <v>33</v>
      </c>
      <c r="H29" s="36" t="s">
        <v>30</v>
      </c>
      <c r="I29" s="36" t="s">
        <v>30</v>
      </c>
      <c r="J29" s="36" t="s">
        <v>30</v>
      </c>
      <c r="K29" s="36" t="s">
        <v>30</v>
      </c>
      <c r="L29" s="36" t="s">
        <v>30</v>
      </c>
      <c r="M29" s="36" t="s">
        <v>30</v>
      </c>
      <c r="N29" s="36" t="s">
        <v>30</v>
      </c>
      <c r="O29" s="36">
        <v>46098</v>
      </c>
      <c r="P29" s="36" t="s">
        <v>30</v>
      </c>
      <c r="Q29" s="36" t="s">
        <v>30</v>
      </c>
      <c r="R29" s="36" t="s">
        <v>30</v>
      </c>
      <c r="S29" s="36" t="s">
        <v>30</v>
      </c>
      <c r="T29" s="36" t="s">
        <v>30</v>
      </c>
      <c r="U29" s="36" t="s">
        <v>30</v>
      </c>
      <c r="V29" s="36" t="s">
        <v>30</v>
      </c>
      <c r="W29" s="36">
        <v>46098</v>
      </c>
      <c r="X29" s="36">
        <f t="shared" ref="X29:Y29" si="31">W29+7</f>
        <v>46105</v>
      </c>
      <c r="Y29" s="36">
        <f t="shared" si="31"/>
        <v>46112</v>
      </c>
      <c r="Z29" s="36" t="s">
        <v>30</v>
      </c>
      <c r="AA29" s="37" t="s">
        <v>30</v>
      </c>
      <c r="AB29" s="36">
        <f t="shared" si="16"/>
        <v>46114</v>
      </c>
      <c r="AC29" s="36">
        <f t="shared" si="17"/>
        <v>46116</v>
      </c>
      <c r="AD29" s="36">
        <f t="shared" si="18"/>
        <v>46137</v>
      </c>
      <c r="AE29" s="36">
        <f t="shared" si="19"/>
        <v>46137</v>
      </c>
      <c r="AF29" s="36">
        <f t="shared" si="20"/>
        <v>46147</v>
      </c>
      <c r="AG29" s="36">
        <f t="shared" si="21"/>
        <v>46148</v>
      </c>
      <c r="AH29" s="36">
        <f t="shared" si="22"/>
        <v>46153</v>
      </c>
      <c r="AI29" s="36" t="s">
        <v>30</v>
      </c>
      <c r="AJ29" s="37" t="s">
        <v>30</v>
      </c>
      <c r="AK29" s="36">
        <f t="shared" si="23"/>
        <v>46158</v>
      </c>
      <c r="AL29" s="36">
        <f t="shared" si="24"/>
        <v>46168</v>
      </c>
      <c r="AM29" s="36">
        <f t="shared" si="25"/>
        <v>46169</v>
      </c>
      <c r="AN29" s="149">
        <f t="shared" si="26"/>
        <v>46174</v>
      </c>
      <c r="AO29" s="36" t="s">
        <v>30</v>
      </c>
      <c r="AP29" s="36" t="s">
        <v>30</v>
      </c>
      <c r="AQ29" s="36">
        <f t="shared" si="27"/>
        <v>46175</v>
      </c>
      <c r="AR29" s="36">
        <f t="shared" si="28"/>
        <v>46185</v>
      </c>
      <c r="AS29" s="36">
        <f t="shared" si="29"/>
        <v>46188</v>
      </c>
      <c r="AT29" s="36">
        <f t="shared" si="30"/>
        <v>46197</v>
      </c>
    </row>
    <row r="30" spans="2:46" s="38" customFormat="1" ht="56.25" customHeight="1" x14ac:dyDescent="0.35">
      <c r="B30" s="250" t="s">
        <v>167</v>
      </c>
      <c r="C30" s="251"/>
      <c r="D30" s="251"/>
      <c r="E30" s="251"/>
      <c r="F30" s="251"/>
      <c r="G30" s="251"/>
      <c r="H30" s="251"/>
      <c r="I30" s="251"/>
      <c r="J30" s="251"/>
      <c r="K30" s="251"/>
      <c r="L30" s="251"/>
      <c r="M30" s="251"/>
      <c r="N30" s="251"/>
      <c r="O30" s="251"/>
      <c r="P30" s="251"/>
      <c r="Q30" s="251"/>
      <c r="R30" s="251"/>
      <c r="S30" s="251"/>
      <c r="T30" s="251"/>
      <c r="U30" s="251"/>
      <c r="V30" s="251"/>
      <c r="W30" s="251"/>
      <c r="X30" s="251"/>
      <c r="Y30" s="251"/>
      <c r="Z30" s="251"/>
      <c r="AA30" s="251"/>
      <c r="AB30" s="251"/>
      <c r="AC30" s="251"/>
      <c r="AD30" s="251"/>
      <c r="AE30" s="251"/>
      <c r="AF30" s="251"/>
      <c r="AG30" s="251"/>
      <c r="AH30" s="251"/>
      <c r="AI30" s="251"/>
      <c r="AJ30" s="251"/>
      <c r="AK30" s="251"/>
      <c r="AL30" s="251"/>
      <c r="AM30" s="251"/>
      <c r="AN30" s="251"/>
      <c r="AO30" s="251"/>
      <c r="AP30" s="251"/>
      <c r="AQ30" s="251"/>
      <c r="AR30" s="251"/>
      <c r="AS30" s="251"/>
      <c r="AT30" s="252"/>
    </row>
    <row r="31" spans="2:46" s="301" customFormat="1" ht="75" customHeight="1" x14ac:dyDescent="0.35">
      <c r="B31" s="296">
        <v>14</v>
      </c>
      <c r="C31" s="297" t="s">
        <v>152</v>
      </c>
      <c r="D31" s="296" t="s">
        <v>132</v>
      </c>
      <c r="E31" s="298" t="s">
        <v>81</v>
      </c>
      <c r="F31" s="51" t="s">
        <v>32</v>
      </c>
      <c r="G31" s="298" t="s">
        <v>33</v>
      </c>
      <c r="H31" s="299" t="s">
        <v>30</v>
      </c>
      <c r="I31" s="299" t="s">
        <v>30</v>
      </c>
      <c r="J31" s="299" t="s">
        <v>30</v>
      </c>
      <c r="K31" s="299" t="s">
        <v>30</v>
      </c>
      <c r="L31" s="299" t="s">
        <v>30</v>
      </c>
      <c r="M31" s="299" t="s">
        <v>30</v>
      </c>
      <c r="N31" s="299" t="s">
        <v>30</v>
      </c>
      <c r="O31" s="299" t="s">
        <v>30</v>
      </c>
      <c r="P31" s="299" t="s">
        <v>30</v>
      </c>
      <c r="Q31" s="299" t="s">
        <v>30</v>
      </c>
      <c r="R31" s="299" t="s">
        <v>30</v>
      </c>
      <c r="S31" s="299" t="s">
        <v>30</v>
      </c>
      <c r="T31" s="299" t="s">
        <v>30</v>
      </c>
      <c r="U31" s="299" t="s">
        <v>30</v>
      </c>
      <c r="V31" s="299" t="s">
        <v>30</v>
      </c>
      <c r="W31" s="299">
        <v>45921</v>
      </c>
      <c r="X31" s="299">
        <f>W31+7</f>
        <v>45928</v>
      </c>
      <c r="Y31" s="299">
        <f>X31+7</f>
        <v>45935</v>
      </c>
      <c r="Z31" s="299" t="s">
        <v>30</v>
      </c>
      <c r="AA31" s="300" t="s">
        <v>30</v>
      </c>
      <c r="AB31" s="299">
        <f>Y31+2</f>
        <v>45937</v>
      </c>
      <c r="AC31" s="299">
        <f>AB31+3</f>
        <v>45940</v>
      </c>
      <c r="AD31" s="299">
        <f>AC31+20</f>
        <v>45960</v>
      </c>
      <c r="AE31" s="299">
        <f t="shared" ref="AE31" si="32">AD31+0</f>
        <v>45960</v>
      </c>
      <c r="AF31" s="299">
        <f>AE31+10</f>
        <v>45970</v>
      </c>
      <c r="AG31" s="299">
        <f>AF31+1</f>
        <v>45971</v>
      </c>
      <c r="AH31" s="299">
        <f>AG31+5</f>
        <v>45976</v>
      </c>
      <c r="AI31" s="299" t="s">
        <v>30</v>
      </c>
      <c r="AJ31" s="300" t="s">
        <v>30</v>
      </c>
      <c r="AK31" s="299">
        <f>AH31+11</f>
        <v>45987</v>
      </c>
      <c r="AL31" s="299">
        <f>AK31+10</f>
        <v>45997</v>
      </c>
      <c r="AM31" s="299">
        <f>AL31+1</f>
        <v>45998</v>
      </c>
      <c r="AN31" s="149">
        <f>AM31+5</f>
        <v>46003</v>
      </c>
      <c r="AO31" s="299" t="s">
        <v>30</v>
      </c>
      <c r="AP31" s="299" t="s">
        <v>30</v>
      </c>
      <c r="AQ31" s="299">
        <f>AN31+1</f>
        <v>46004</v>
      </c>
      <c r="AR31" s="299">
        <f>AQ31+10</f>
        <v>46014</v>
      </c>
      <c r="AS31" s="299">
        <f>AR31+5</f>
        <v>46019</v>
      </c>
      <c r="AT31" s="299">
        <f>AS31+9</f>
        <v>46028</v>
      </c>
    </row>
    <row r="32" spans="2:46" s="301" customFormat="1" ht="99.75" customHeight="1" x14ac:dyDescent="0.35">
      <c r="B32" s="296">
        <v>15</v>
      </c>
      <c r="C32" s="297" t="s">
        <v>153</v>
      </c>
      <c r="D32" s="296" t="s">
        <v>132</v>
      </c>
      <c r="E32" s="298" t="s">
        <v>81</v>
      </c>
      <c r="F32" s="51" t="s">
        <v>32</v>
      </c>
      <c r="G32" s="298" t="s">
        <v>33</v>
      </c>
      <c r="H32" s="299" t="s">
        <v>30</v>
      </c>
      <c r="I32" s="299" t="s">
        <v>30</v>
      </c>
      <c r="J32" s="299" t="s">
        <v>30</v>
      </c>
      <c r="K32" s="299" t="s">
        <v>30</v>
      </c>
      <c r="L32" s="299" t="s">
        <v>30</v>
      </c>
      <c r="M32" s="299" t="s">
        <v>30</v>
      </c>
      <c r="N32" s="299" t="s">
        <v>30</v>
      </c>
      <c r="O32" s="299" t="s">
        <v>30</v>
      </c>
      <c r="P32" s="299" t="s">
        <v>30</v>
      </c>
      <c r="Q32" s="299" t="s">
        <v>30</v>
      </c>
      <c r="R32" s="299" t="s">
        <v>30</v>
      </c>
      <c r="S32" s="299" t="s">
        <v>30</v>
      </c>
      <c r="T32" s="299" t="s">
        <v>30</v>
      </c>
      <c r="U32" s="299" t="s">
        <v>30</v>
      </c>
      <c r="V32" s="299" t="s">
        <v>30</v>
      </c>
      <c r="W32" s="299">
        <v>46073</v>
      </c>
      <c r="X32" s="299">
        <f>W32+7</f>
        <v>46080</v>
      </c>
      <c r="Y32" s="299">
        <f>X32+7</f>
        <v>46087</v>
      </c>
      <c r="Z32" s="299" t="s">
        <v>30</v>
      </c>
      <c r="AA32" s="300" t="s">
        <v>30</v>
      </c>
      <c r="AB32" s="299">
        <f>Y32+2</f>
        <v>46089</v>
      </c>
      <c r="AC32" s="299">
        <f>AB32+2</f>
        <v>46091</v>
      </c>
      <c r="AD32" s="299">
        <f>AC32+21</f>
        <v>46112</v>
      </c>
      <c r="AE32" s="299">
        <f>AD32+0</f>
        <v>46112</v>
      </c>
      <c r="AF32" s="299">
        <f>AE32+10</f>
        <v>46122</v>
      </c>
      <c r="AG32" s="299">
        <f>AF32+1</f>
        <v>46123</v>
      </c>
      <c r="AH32" s="299">
        <f>AG32+5</f>
        <v>46128</v>
      </c>
      <c r="AI32" s="299" t="s">
        <v>30</v>
      </c>
      <c r="AJ32" s="300" t="s">
        <v>30</v>
      </c>
      <c r="AK32" s="299">
        <f>AH32+11</f>
        <v>46139</v>
      </c>
      <c r="AL32" s="299">
        <f>AK32+10</f>
        <v>46149</v>
      </c>
      <c r="AM32" s="299">
        <f>AL32+1</f>
        <v>46150</v>
      </c>
      <c r="AN32" s="149">
        <f>AM32+5</f>
        <v>46155</v>
      </c>
      <c r="AO32" s="299" t="s">
        <v>30</v>
      </c>
      <c r="AP32" s="299" t="s">
        <v>30</v>
      </c>
      <c r="AQ32" s="299">
        <f>AN32+1</f>
        <v>46156</v>
      </c>
      <c r="AR32" s="299">
        <f>AQ32+10</f>
        <v>46166</v>
      </c>
      <c r="AS32" s="299">
        <f>AR32+10</f>
        <v>46176</v>
      </c>
      <c r="AT32" s="299">
        <f>AS32+9</f>
        <v>46185</v>
      </c>
    </row>
    <row r="33" spans="1:46" s="38" customFormat="1" ht="57" customHeight="1" x14ac:dyDescent="0.35">
      <c r="B33" s="250" t="s">
        <v>34</v>
      </c>
      <c r="C33" s="251"/>
      <c r="D33" s="251"/>
      <c r="E33" s="251"/>
      <c r="F33" s="251"/>
      <c r="G33" s="251"/>
      <c r="H33" s="251"/>
      <c r="I33" s="251"/>
      <c r="J33" s="251"/>
      <c r="K33" s="251"/>
      <c r="L33" s="251"/>
      <c r="M33" s="251"/>
      <c r="N33" s="251"/>
      <c r="O33" s="251"/>
      <c r="P33" s="251"/>
      <c r="Q33" s="251"/>
      <c r="R33" s="251"/>
      <c r="S33" s="251"/>
      <c r="T33" s="251"/>
      <c r="U33" s="251"/>
      <c r="V33" s="251"/>
      <c r="W33" s="251"/>
      <c r="X33" s="251"/>
      <c r="Y33" s="251"/>
      <c r="Z33" s="251"/>
      <c r="AA33" s="251"/>
      <c r="AB33" s="251"/>
      <c r="AC33" s="251"/>
      <c r="AD33" s="251"/>
      <c r="AE33" s="251"/>
      <c r="AF33" s="251"/>
      <c r="AG33" s="251"/>
      <c r="AH33" s="251"/>
      <c r="AI33" s="251"/>
      <c r="AJ33" s="251"/>
      <c r="AK33" s="251"/>
      <c r="AL33" s="251"/>
      <c r="AM33" s="251"/>
      <c r="AN33" s="251"/>
      <c r="AO33" s="251"/>
      <c r="AP33" s="251"/>
      <c r="AQ33" s="251"/>
      <c r="AR33" s="251"/>
      <c r="AS33" s="251"/>
      <c r="AT33" s="252"/>
    </row>
    <row r="34" spans="1:46" s="38" customFormat="1" ht="99" customHeight="1" x14ac:dyDescent="0.35">
      <c r="B34" s="34">
        <v>16</v>
      </c>
      <c r="C34" s="114" t="s">
        <v>154</v>
      </c>
      <c r="D34" s="34" t="s">
        <v>80</v>
      </c>
      <c r="E34" s="34" t="s">
        <v>81</v>
      </c>
      <c r="F34" s="51">
        <v>45000000</v>
      </c>
      <c r="G34" s="35" t="s">
        <v>155</v>
      </c>
      <c r="H34" s="36" t="s">
        <v>30</v>
      </c>
      <c r="I34" s="36" t="s">
        <v>30</v>
      </c>
      <c r="J34" s="36" t="s">
        <v>30</v>
      </c>
      <c r="K34" s="36" t="s">
        <v>30</v>
      </c>
      <c r="L34" s="36" t="s">
        <v>30</v>
      </c>
      <c r="M34" s="36" t="s">
        <v>30</v>
      </c>
      <c r="N34" s="36" t="s">
        <v>30</v>
      </c>
      <c r="O34" s="36" t="s">
        <v>30</v>
      </c>
      <c r="P34" s="36" t="s">
        <v>30</v>
      </c>
      <c r="Q34" s="36" t="s">
        <v>30</v>
      </c>
      <c r="R34" s="36" t="s">
        <v>30</v>
      </c>
      <c r="S34" s="36" t="s">
        <v>30</v>
      </c>
      <c r="T34" s="36" t="s">
        <v>30</v>
      </c>
      <c r="U34" s="36" t="s">
        <v>30</v>
      </c>
      <c r="V34" s="36" t="s">
        <v>30</v>
      </c>
      <c r="W34" s="36" t="s">
        <v>30</v>
      </c>
      <c r="X34" s="36" t="s">
        <v>30</v>
      </c>
      <c r="Y34" s="36" t="s">
        <v>30</v>
      </c>
      <c r="Z34" s="36" t="s">
        <v>30</v>
      </c>
      <c r="AA34" s="37" t="s">
        <v>30</v>
      </c>
      <c r="AB34" s="36" t="s">
        <v>30</v>
      </c>
      <c r="AC34" s="36" t="s">
        <v>30</v>
      </c>
      <c r="AD34" s="36" t="s">
        <v>30</v>
      </c>
      <c r="AE34" s="36" t="s">
        <v>30</v>
      </c>
      <c r="AF34" s="36" t="s">
        <v>30</v>
      </c>
      <c r="AG34" s="36" t="s">
        <v>30</v>
      </c>
      <c r="AH34" s="36" t="s">
        <v>30</v>
      </c>
      <c r="AI34" s="36" t="s">
        <v>30</v>
      </c>
      <c r="AJ34" s="37" t="s">
        <v>30</v>
      </c>
      <c r="AK34" s="36" t="s">
        <v>30</v>
      </c>
      <c r="AL34" s="36" t="s">
        <v>30</v>
      </c>
      <c r="AM34" s="36" t="s">
        <v>30</v>
      </c>
      <c r="AN34" s="149" t="s">
        <v>30</v>
      </c>
      <c r="AO34" s="36" t="s">
        <v>30</v>
      </c>
      <c r="AP34" s="36" t="s">
        <v>30</v>
      </c>
      <c r="AQ34" s="36" t="s">
        <v>30</v>
      </c>
      <c r="AR34" s="36">
        <v>46073</v>
      </c>
      <c r="AS34" s="36">
        <f>AR34+10</f>
        <v>46083</v>
      </c>
      <c r="AT34" s="36">
        <f>AS34+9</f>
        <v>46092</v>
      </c>
    </row>
    <row r="35" spans="1:46" s="54" customFormat="1" ht="55.5" customHeight="1" x14ac:dyDescent="0.35">
      <c r="B35" s="250" t="s">
        <v>156</v>
      </c>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52"/>
    </row>
    <row r="36" spans="1:46" s="38" customFormat="1" ht="79.5" customHeight="1" x14ac:dyDescent="0.35">
      <c r="B36" s="119">
        <v>17</v>
      </c>
      <c r="C36" s="120" t="s">
        <v>157</v>
      </c>
      <c r="D36" s="119" t="s">
        <v>80</v>
      </c>
      <c r="E36" s="119" t="s">
        <v>81</v>
      </c>
      <c r="F36" s="121" t="s">
        <v>32</v>
      </c>
      <c r="G36" s="122" t="s">
        <v>160</v>
      </c>
      <c r="H36" s="123" t="s">
        <v>30</v>
      </c>
      <c r="I36" s="123" t="s">
        <v>30</v>
      </c>
      <c r="J36" s="123" t="s">
        <v>30</v>
      </c>
      <c r="K36" s="123" t="s">
        <v>30</v>
      </c>
      <c r="L36" s="123" t="s">
        <v>30</v>
      </c>
      <c r="M36" s="123" t="s">
        <v>30</v>
      </c>
      <c r="N36" s="123" t="s">
        <v>30</v>
      </c>
      <c r="O36" s="123" t="s">
        <v>30</v>
      </c>
      <c r="P36" s="123" t="s">
        <v>30</v>
      </c>
      <c r="Q36" s="123" t="s">
        <v>30</v>
      </c>
      <c r="R36" s="123" t="s">
        <v>30</v>
      </c>
      <c r="S36" s="123" t="s">
        <v>30</v>
      </c>
      <c r="T36" s="123" t="s">
        <v>30</v>
      </c>
      <c r="U36" s="123" t="s">
        <v>30</v>
      </c>
      <c r="V36" s="123" t="s">
        <v>30</v>
      </c>
      <c r="W36" s="123" t="s">
        <v>30</v>
      </c>
      <c r="X36" s="123" t="s">
        <v>30</v>
      </c>
      <c r="Y36" s="123" t="s">
        <v>30</v>
      </c>
      <c r="Z36" s="123" t="s">
        <v>30</v>
      </c>
      <c r="AA36" s="123" t="s">
        <v>30</v>
      </c>
      <c r="AB36" s="123" t="s">
        <v>30</v>
      </c>
      <c r="AC36" s="123" t="s">
        <v>30</v>
      </c>
      <c r="AD36" s="123" t="s">
        <v>30</v>
      </c>
      <c r="AE36" s="123" t="s">
        <v>30</v>
      </c>
      <c r="AF36" s="123" t="s">
        <v>30</v>
      </c>
      <c r="AG36" s="123" t="s">
        <v>30</v>
      </c>
      <c r="AH36" s="123" t="s">
        <v>30</v>
      </c>
      <c r="AI36" s="123" t="s">
        <v>30</v>
      </c>
      <c r="AJ36" s="123" t="s">
        <v>30</v>
      </c>
      <c r="AK36" s="123" t="s">
        <v>30</v>
      </c>
      <c r="AL36" s="123" t="s">
        <v>30</v>
      </c>
      <c r="AM36" s="123" t="s">
        <v>30</v>
      </c>
      <c r="AN36" s="123" t="s">
        <v>30</v>
      </c>
      <c r="AO36" s="123" t="s">
        <v>30</v>
      </c>
      <c r="AP36" s="123" t="s">
        <v>30</v>
      </c>
      <c r="AQ36" s="123" t="s">
        <v>30</v>
      </c>
      <c r="AR36" s="123">
        <v>45733</v>
      </c>
      <c r="AS36" s="123">
        <f>AR36+10</f>
        <v>45743</v>
      </c>
      <c r="AT36" s="123">
        <f>AS36+9</f>
        <v>45752</v>
      </c>
    </row>
    <row r="37" spans="1:46" s="38" customFormat="1" ht="82.5" customHeight="1" x14ac:dyDescent="0.35">
      <c r="A37" s="217"/>
      <c r="B37" s="124">
        <v>18</v>
      </c>
      <c r="C37" s="125" t="s">
        <v>158</v>
      </c>
      <c r="D37" s="124" t="s">
        <v>132</v>
      </c>
      <c r="E37" s="35" t="s">
        <v>81</v>
      </c>
      <c r="F37" s="121" t="s">
        <v>32</v>
      </c>
      <c r="G37" s="126" t="s">
        <v>160</v>
      </c>
      <c r="H37" s="127" t="s">
        <v>30</v>
      </c>
      <c r="I37" s="127" t="s">
        <v>30</v>
      </c>
      <c r="J37" s="127" t="s">
        <v>30</v>
      </c>
      <c r="K37" s="127" t="s">
        <v>30</v>
      </c>
      <c r="L37" s="127" t="s">
        <v>30</v>
      </c>
      <c r="M37" s="127" t="s">
        <v>30</v>
      </c>
      <c r="N37" s="127" t="s">
        <v>30</v>
      </c>
      <c r="O37" s="127" t="s">
        <v>30</v>
      </c>
      <c r="P37" s="127" t="s">
        <v>30</v>
      </c>
      <c r="Q37" s="127" t="s">
        <v>30</v>
      </c>
      <c r="R37" s="127" t="s">
        <v>30</v>
      </c>
      <c r="S37" s="127" t="s">
        <v>30</v>
      </c>
      <c r="T37" s="127" t="s">
        <v>30</v>
      </c>
      <c r="U37" s="127" t="s">
        <v>30</v>
      </c>
      <c r="V37" s="127" t="s">
        <v>30</v>
      </c>
      <c r="W37" s="36">
        <v>46098</v>
      </c>
      <c r="X37" s="36">
        <f>W37+7</f>
        <v>46105</v>
      </c>
      <c r="Y37" s="36">
        <f>X37+7</f>
        <v>46112</v>
      </c>
      <c r="Z37" s="36" t="s">
        <v>30</v>
      </c>
      <c r="AA37" s="37" t="s">
        <v>30</v>
      </c>
      <c r="AB37" s="36">
        <f>Y37+2</f>
        <v>46114</v>
      </c>
      <c r="AC37" s="36">
        <f>AB37+2</f>
        <v>46116</v>
      </c>
      <c r="AD37" s="36">
        <f>AC37+21</f>
        <v>46137</v>
      </c>
      <c r="AE37" s="36">
        <f>AD37+0</f>
        <v>46137</v>
      </c>
      <c r="AF37" s="36">
        <f>AE37+10</f>
        <v>46147</v>
      </c>
      <c r="AG37" s="36">
        <f>AF37+1</f>
        <v>46148</v>
      </c>
      <c r="AH37" s="36">
        <f>AG37+5</f>
        <v>46153</v>
      </c>
      <c r="AI37" s="36" t="s">
        <v>30</v>
      </c>
      <c r="AJ37" s="37" t="s">
        <v>30</v>
      </c>
      <c r="AK37" s="36">
        <f>AH37+11</f>
        <v>46164</v>
      </c>
      <c r="AL37" s="36">
        <f>AK37+10</f>
        <v>46174</v>
      </c>
      <c r="AM37" s="36">
        <f>AL37+1</f>
        <v>46175</v>
      </c>
      <c r="AN37" s="115">
        <f>AM37+5</f>
        <v>46180</v>
      </c>
      <c r="AO37" s="36" t="s">
        <v>30</v>
      </c>
      <c r="AP37" s="36" t="s">
        <v>30</v>
      </c>
      <c r="AQ37" s="36">
        <f>AN37+1</f>
        <v>46181</v>
      </c>
      <c r="AR37" s="36">
        <f>AQ37+10</f>
        <v>46191</v>
      </c>
      <c r="AS37" s="36">
        <f>AR37+3</f>
        <v>46194</v>
      </c>
      <c r="AT37" s="36">
        <f>AS37+9</f>
        <v>46203</v>
      </c>
    </row>
    <row r="38" spans="1:46" s="38" customFormat="1" ht="101.25" customHeight="1" x14ac:dyDescent="0.35">
      <c r="B38" s="34">
        <v>19</v>
      </c>
      <c r="C38" s="114" t="s">
        <v>159</v>
      </c>
      <c r="D38" s="34" t="s">
        <v>132</v>
      </c>
      <c r="E38" s="50" t="s">
        <v>81</v>
      </c>
      <c r="F38" s="50" t="s">
        <v>32</v>
      </c>
      <c r="G38" s="35" t="s">
        <v>160</v>
      </c>
      <c r="H38" s="36" t="s">
        <v>30</v>
      </c>
      <c r="I38" s="36" t="s">
        <v>30</v>
      </c>
      <c r="J38" s="36" t="s">
        <v>30</v>
      </c>
      <c r="K38" s="36" t="s">
        <v>30</v>
      </c>
      <c r="L38" s="36" t="s">
        <v>30</v>
      </c>
      <c r="M38" s="36" t="s">
        <v>30</v>
      </c>
      <c r="N38" s="36" t="s">
        <v>30</v>
      </c>
      <c r="O38" s="36" t="s">
        <v>30</v>
      </c>
      <c r="P38" s="36" t="s">
        <v>30</v>
      </c>
      <c r="Q38" s="36" t="s">
        <v>30</v>
      </c>
      <c r="R38" s="36" t="s">
        <v>30</v>
      </c>
      <c r="S38" s="36" t="s">
        <v>30</v>
      </c>
      <c r="T38" s="36" t="s">
        <v>30</v>
      </c>
      <c r="U38" s="36" t="s">
        <v>30</v>
      </c>
      <c r="V38" s="36" t="s">
        <v>30</v>
      </c>
      <c r="W38" s="36">
        <v>46098</v>
      </c>
      <c r="X38" s="36">
        <f>W38+7</f>
        <v>46105</v>
      </c>
      <c r="Y38" s="36">
        <f>X38+7</f>
        <v>46112</v>
      </c>
      <c r="Z38" s="36" t="s">
        <v>30</v>
      </c>
      <c r="AA38" s="37" t="s">
        <v>30</v>
      </c>
      <c r="AB38" s="36">
        <f>Y38+2</f>
        <v>46114</v>
      </c>
      <c r="AC38" s="36">
        <f>AB38+2</f>
        <v>46116</v>
      </c>
      <c r="AD38" s="36">
        <f>AC38+21</f>
        <v>46137</v>
      </c>
      <c r="AE38" s="36">
        <f>AD38+0</f>
        <v>46137</v>
      </c>
      <c r="AF38" s="36">
        <f>AE38+10</f>
        <v>46147</v>
      </c>
      <c r="AG38" s="36">
        <f>AF38+1</f>
        <v>46148</v>
      </c>
      <c r="AH38" s="36">
        <f>AG38+5</f>
        <v>46153</v>
      </c>
      <c r="AI38" s="36" t="s">
        <v>30</v>
      </c>
      <c r="AJ38" s="37" t="s">
        <v>30</v>
      </c>
      <c r="AK38" s="36">
        <f>AH38+11</f>
        <v>46164</v>
      </c>
      <c r="AL38" s="36">
        <f>AK38+10</f>
        <v>46174</v>
      </c>
      <c r="AM38" s="36">
        <f>AL38+1</f>
        <v>46175</v>
      </c>
      <c r="AN38" s="115">
        <f>AM38+5</f>
        <v>46180</v>
      </c>
      <c r="AO38" s="36" t="s">
        <v>30</v>
      </c>
      <c r="AP38" s="36" t="s">
        <v>30</v>
      </c>
      <c r="AQ38" s="36">
        <f>AN38+1</f>
        <v>46181</v>
      </c>
      <c r="AR38" s="36">
        <f>AQ38+10</f>
        <v>46191</v>
      </c>
      <c r="AS38" s="36">
        <f>AR38+3</f>
        <v>46194</v>
      </c>
      <c r="AT38" s="36">
        <f>AS38+9</f>
        <v>46203</v>
      </c>
    </row>
    <row r="39" spans="1:46" s="38" customFormat="1" ht="55.5" customHeight="1" x14ac:dyDescent="0.35">
      <c r="B39" s="250" t="s">
        <v>85</v>
      </c>
      <c r="C39" s="251"/>
      <c r="D39" s="251"/>
      <c r="E39" s="251"/>
      <c r="F39" s="251"/>
      <c r="G39" s="251"/>
      <c r="H39" s="253"/>
      <c r="I39" s="253"/>
      <c r="J39" s="253"/>
      <c r="K39" s="253"/>
      <c r="L39" s="253"/>
      <c r="M39" s="253"/>
      <c r="N39" s="253"/>
      <c r="O39" s="253"/>
      <c r="P39" s="253"/>
      <c r="Q39" s="253"/>
      <c r="R39" s="253"/>
      <c r="S39" s="253"/>
      <c r="T39" s="253"/>
      <c r="U39" s="253"/>
      <c r="V39" s="253"/>
      <c r="W39" s="253"/>
      <c r="X39" s="253"/>
      <c r="Y39" s="253"/>
      <c r="Z39" s="253"/>
      <c r="AA39" s="253"/>
      <c r="AB39" s="253"/>
      <c r="AC39" s="253"/>
      <c r="AD39" s="253"/>
      <c r="AE39" s="253"/>
      <c r="AF39" s="253"/>
      <c r="AG39" s="253"/>
      <c r="AH39" s="253"/>
      <c r="AI39" s="253"/>
      <c r="AJ39" s="253"/>
      <c r="AK39" s="253"/>
      <c r="AL39" s="253"/>
      <c r="AM39" s="253"/>
      <c r="AN39" s="253"/>
      <c r="AO39" s="253"/>
      <c r="AP39" s="253"/>
      <c r="AQ39" s="253"/>
      <c r="AR39" s="253"/>
      <c r="AS39" s="253"/>
      <c r="AT39" s="254"/>
    </row>
    <row r="40" spans="1:46" s="38" customFormat="1" ht="80.25" customHeight="1" x14ac:dyDescent="0.35">
      <c r="B40" s="119">
        <v>20</v>
      </c>
      <c r="C40" s="120" t="s">
        <v>161</v>
      </c>
      <c r="D40" s="119" t="s">
        <v>132</v>
      </c>
      <c r="E40" s="134" t="s">
        <v>81</v>
      </c>
      <c r="F40" s="121" t="s">
        <v>32</v>
      </c>
      <c r="G40" s="122" t="s">
        <v>162</v>
      </c>
      <c r="H40" s="123" t="s">
        <v>30</v>
      </c>
      <c r="I40" s="123" t="s">
        <v>30</v>
      </c>
      <c r="J40" s="123" t="s">
        <v>30</v>
      </c>
      <c r="K40" s="123" t="s">
        <v>30</v>
      </c>
      <c r="L40" s="123" t="s">
        <v>30</v>
      </c>
      <c r="M40" s="123" t="s">
        <v>30</v>
      </c>
      <c r="N40" s="123" t="s">
        <v>30</v>
      </c>
      <c r="O40" s="123" t="s">
        <v>30</v>
      </c>
      <c r="P40" s="123" t="s">
        <v>30</v>
      </c>
      <c r="Q40" s="123" t="s">
        <v>30</v>
      </c>
      <c r="R40" s="123" t="s">
        <v>30</v>
      </c>
      <c r="S40" s="123" t="s">
        <v>30</v>
      </c>
      <c r="T40" s="123" t="s">
        <v>30</v>
      </c>
      <c r="U40" s="123" t="s">
        <v>30</v>
      </c>
      <c r="V40" s="123" t="s">
        <v>30</v>
      </c>
      <c r="W40" s="123">
        <v>46077</v>
      </c>
      <c r="X40" s="123">
        <f>W40+7</f>
        <v>46084</v>
      </c>
      <c r="Y40" s="123">
        <f>X40+7</f>
        <v>46091</v>
      </c>
      <c r="Z40" s="123" t="s">
        <v>30</v>
      </c>
      <c r="AA40" s="159" t="s">
        <v>30</v>
      </c>
      <c r="AB40" s="123">
        <f>Y40+2</f>
        <v>46093</v>
      </c>
      <c r="AC40" s="123">
        <f>AB40+2</f>
        <v>46095</v>
      </c>
      <c r="AD40" s="123">
        <f>AC40+21</f>
        <v>46116</v>
      </c>
      <c r="AE40" s="123">
        <f>AD40+0</f>
        <v>46116</v>
      </c>
      <c r="AF40" s="123">
        <f>AE40+10</f>
        <v>46126</v>
      </c>
      <c r="AG40" s="123">
        <f>AF40+1</f>
        <v>46127</v>
      </c>
      <c r="AH40" s="123">
        <f>AG40+5</f>
        <v>46132</v>
      </c>
      <c r="AI40" s="123" t="s">
        <v>30</v>
      </c>
      <c r="AJ40" s="159" t="s">
        <v>30</v>
      </c>
      <c r="AK40" s="123">
        <f>AH40+11</f>
        <v>46143</v>
      </c>
      <c r="AL40" s="123">
        <f>AK40+10</f>
        <v>46153</v>
      </c>
      <c r="AM40" s="123">
        <f>AL40+1</f>
        <v>46154</v>
      </c>
      <c r="AN40" s="160">
        <f>AM40+5</f>
        <v>46159</v>
      </c>
      <c r="AO40" s="123" t="s">
        <v>30</v>
      </c>
      <c r="AP40" s="123" t="s">
        <v>30</v>
      </c>
      <c r="AQ40" s="123">
        <f>AN40+1</f>
        <v>46160</v>
      </c>
      <c r="AR40" s="123">
        <f>AQ40+10</f>
        <v>46170</v>
      </c>
      <c r="AS40" s="123">
        <f>AR40+3</f>
        <v>46173</v>
      </c>
      <c r="AT40" s="123">
        <f>AS40+9</f>
        <v>46182</v>
      </c>
    </row>
    <row r="41" spans="1:46" s="38" customFormat="1" ht="95.25" customHeight="1" x14ac:dyDescent="0.35">
      <c r="A41" s="217"/>
      <c r="B41" s="191">
        <v>21</v>
      </c>
      <c r="C41" s="192" t="s">
        <v>163</v>
      </c>
      <c r="D41" s="191" t="s">
        <v>132</v>
      </c>
      <c r="E41" s="193" t="s">
        <v>81</v>
      </c>
      <c r="F41" s="194" t="s">
        <v>32</v>
      </c>
      <c r="G41" s="195" t="s">
        <v>162</v>
      </c>
      <c r="H41" s="196" t="s">
        <v>133</v>
      </c>
      <c r="I41" s="196" t="s">
        <v>133</v>
      </c>
      <c r="J41" s="196" t="s">
        <v>133</v>
      </c>
      <c r="K41" s="196" t="s">
        <v>30</v>
      </c>
      <c r="L41" s="196" t="s">
        <v>30</v>
      </c>
      <c r="M41" s="196" t="s">
        <v>30</v>
      </c>
      <c r="N41" s="196" t="s">
        <v>30</v>
      </c>
      <c r="O41" s="196" t="s">
        <v>30</v>
      </c>
      <c r="P41" s="196" t="s">
        <v>30</v>
      </c>
      <c r="Q41" s="196" t="s">
        <v>30</v>
      </c>
      <c r="R41" s="196" t="s">
        <v>30</v>
      </c>
      <c r="S41" s="196" t="s">
        <v>30</v>
      </c>
      <c r="T41" s="196" t="s">
        <v>30</v>
      </c>
      <c r="U41" s="196" t="s">
        <v>30</v>
      </c>
      <c r="V41" s="196" t="s">
        <v>30</v>
      </c>
      <c r="W41" s="196">
        <v>46077</v>
      </c>
      <c r="X41" s="196">
        <f>W41+7</f>
        <v>46084</v>
      </c>
      <c r="Y41" s="196">
        <f>X41+7</f>
        <v>46091</v>
      </c>
      <c r="Z41" s="196" t="s">
        <v>30</v>
      </c>
      <c r="AA41" s="197" t="s">
        <v>30</v>
      </c>
      <c r="AB41" s="196">
        <f>Y41+2</f>
        <v>46093</v>
      </c>
      <c r="AC41" s="196">
        <f>AB41+2</f>
        <v>46095</v>
      </c>
      <c r="AD41" s="196">
        <f>AC41+21</f>
        <v>46116</v>
      </c>
      <c r="AE41" s="196">
        <f>AD41+0</f>
        <v>46116</v>
      </c>
      <c r="AF41" s="196">
        <f>AE41+10</f>
        <v>46126</v>
      </c>
      <c r="AG41" s="196">
        <f>AF41+1</f>
        <v>46127</v>
      </c>
      <c r="AH41" s="196">
        <f>AG41+5</f>
        <v>46132</v>
      </c>
      <c r="AI41" s="196" t="s">
        <v>30</v>
      </c>
      <c r="AJ41" s="197" t="s">
        <v>30</v>
      </c>
      <c r="AK41" s="196">
        <f>AH41+11</f>
        <v>46143</v>
      </c>
      <c r="AL41" s="196">
        <f>AK41+10</f>
        <v>46153</v>
      </c>
      <c r="AM41" s="196">
        <f>AL41+1</f>
        <v>46154</v>
      </c>
      <c r="AN41" s="198">
        <f>AM41+5</f>
        <v>46159</v>
      </c>
      <c r="AO41" s="196" t="s">
        <v>30</v>
      </c>
      <c r="AP41" s="196" t="s">
        <v>30</v>
      </c>
      <c r="AQ41" s="196">
        <f>AN41+1</f>
        <v>46160</v>
      </c>
      <c r="AR41" s="196">
        <f>AQ41+10</f>
        <v>46170</v>
      </c>
      <c r="AS41" s="196">
        <f>AR41+3</f>
        <v>46173</v>
      </c>
      <c r="AT41" s="196">
        <f>AS41+9</f>
        <v>46182</v>
      </c>
    </row>
    <row r="42" spans="1:46" s="116" customFormat="1" ht="48" customHeight="1" x14ac:dyDescent="0.35">
      <c r="A42" s="216"/>
      <c r="B42" s="260" t="s">
        <v>86</v>
      </c>
      <c r="C42" s="261"/>
      <c r="D42" s="261"/>
      <c r="E42" s="261"/>
      <c r="F42" s="261"/>
      <c r="G42" s="261"/>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3"/>
    </row>
    <row r="43" spans="1:46" s="116" customFormat="1" ht="76.5" customHeight="1" x14ac:dyDescent="0.35">
      <c r="B43" s="34">
        <v>22</v>
      </c>
      <c r="C43" s="114" t="s">
        <v>226</v>
      </c>
      <c r="D43" s="34" t="s">
        <v>227</v>
      </c>
      <c r="E43" s="114"/>
      <c r="F43" s="207">
        <v>30000000</v>
      </c>
      <c r="G43" s="34" t="s">
        <v>143</v>
      </c>
      <c r="H43" s="36">
        <v>46027</v>
      </c>
      <c r="I43" s="36" t="s">
        <v>30</v>
      </c>
      <c r="J43" s="36" t="s">
        <v>30</v>
      </c>
      <c r="K43" s="36">
        <f>H43+5</f>
        <v>46032</v>
      </c>
      <c r="L43" s="36">
        <f>K43+5</f>
        <v>46037</v>
      </c>
      <c r="M43" s="36">
        <f>L43+2</f>
        <v>46039</v>
      </c>
      <c r="N43" s="36">
        <f>M43+0</f>
        <v>46039</v>
      </c>
      <c r="O43" s="36">
        <f>N43+2</f>
        <v>46041</v>
      </c>
      <c r="P43" s="36">
        <f>O43+10</f>
        <v>46051</v>
      </c>
      <c r="Q43" s="36">
        <f>P43+0</f>
        <v>46051</v>
      </c>
      <c r="R43" s="36">
        <f>Q43+10</f>
        <v>46061</v>
      </c>
      <c r="S43" s="36" t="s">
        <v>30</v>
      </c>
      <c r="T43" s="36" t="s">
        <v>30</v>
      </c>
      <c r="U43" s="36">
        <f>R43+1</f>
        <v>46062</v>
      </c>
      <c r="V43" s="36">
        <f>U43+7</f>
        <v>46069</v>
      </c>
      <c r="W43" s="36">
        <f>V43+4</f>
        <v>46073</v>
      </c>
      <c r="X43" s="36" t="s">
        <v>30</v>
      </c>
      <c r="Y43" s="36" t="s">
        <v>30</v>
      </c>
      <c r="Z43" s="36">
        <f>W43+7</f>
        <v>46080</v>
      </c>
      <c r="AA43" s="36">
        <f>Z43+7</f>
        <v>46087</v>
      </c>
      <c r="AB43" s="36">
        <f>AA43+2</f>
        <v>46089</v>
      </c>
      <c r="AC43" s="36">
        <f>AB43+2</f>
        <v>46091</v>
      </c>
      <c r="AD43" s="36">
        <f>AC43+21</f>
        <v>46112</v>
      </c>
      <c r="AE43" s="36">
        <f>AD43+0</f>
        <v>46112</v>
      </c>
      <c r="AF43" s="36">
        <f>AE43+10</f>
        <v>46122</v>
      </c>
      <c r="AG43" s="36" t="s">
        <v>30</v>
      </c>
      <c r="AH43" s="36" t="s">
        <v>30</v>
      </c>
      <c r="AI43" s="36">
        <f>AF43+1</f>
        <v>46123</v>
      </c>
      <c r="AJ43" s="36">
        <f>AI43+5</f>
        <v>46128</v>
      </c>
      <c r="AK43" s="36">
        <f>AJ43+11</f>
        <v>46139</v>
      </c>
      <c r="AL43" s="36">
        <f>AK43+10</f>
        <v>46149</v>
      </c>
      <c r="AM43" s="36" t="s">
        <v>30</v>
      </c>
      <c r="AN43" s="36" t="s">
        <v>30</v>
      </c>
      <c r="AO43" s="36">
        <f>AL43+1</f>
        <v>46150</v>
      </c>
      <c r="AP43" s="36">
        <f>AO43+5</f>
        <v>46155</v>
      </c>
      <c r="AQ43" s="36">
        <f>AP43+1</f>
        <v>46156</v>
      </c>
      <c r="AR43" s="36">
        <f>AQ43+10</f>
        <v>46166</v>
      </c>
      <c r="AS43" s="36">
        <f>AR43+3</f>
        <v>46169</v>
      </c>
      <c r="AT43" s="36">
        <f>AS43+9</f>
        <v>46178</v>
      </c>
    </row>
    <row r="44" spans="1:46" s="38" customFormat="1" ht="69.75" customHeight="1" x14ac:dyDescent="0.35">
      <c r="B44" s="34">
        <v>23</v>
      </c>
      <c r="C44" s="114" t="s">
        <v>164</v>
      </c>
      <c r="D44" s="34" t="s">
        <v>80</v>
      </c>
      <c r="E44" s="51" t="s">
        <v>81</v>
      </c>
      <c r="F44" s="51" t="s">
        <v>32</v>
      </c>
      <c r="G44" s="35" t="s">
        <v>33</v>
      </c>
      <c r="H44" s="36" t="s">
        <v>30</v>
      </c>
      <c r="I44" s="36" t="s">
        <v>30</v>
      </c>
      <c r="J44" s="36" t="s">
        <v>30</v>
      </c>
      <c r="K44" s="36" t="s">
        <v>30</v>
      </c>
      <c r="L44" s="36" t="s">
        <v>30</v>
      </c>
      <c r="M44" s="36" t="s">
        <v>30</v>
      </c>
      <c r="N44" s="36" t="s">
        <v>30</v>
      </c>
      <c r="O44" s="36" t="s">
        <v>30</v>
      </c>
      <c r="P44" s="36" t="s">
        <v>30</v>
      </c>
      <c r="Q44" s="36" t="s">
        <v>30</v>
      </c>
      <c r="R44" s="36" t="s">
        <v>30</v>
      </c>
      <c r="S44" s="36" t="s">
        <v>30</v>
      </c>
      <c r="T44" s="36" t="s">
        <v>30</v>
      </c>
      <c r="U44" s="36" t="s">
        <v>30</v>
      </c>
      <c r="V44" s="36" t="s">
        <v>30</v>
      </c>
      <c r="W44" s="36" t="s">
        <v>30</v>
      </c>
      <c r="X44" s="36" t="s">
        <v>30</v>
      </c>
      <c r="Y44" s="36" t="s">
        <v>30</v>
      </c>
      <c r="Z44" s="36" t="s">
        <v>30</v>
      </c>
      <c r="AA44" s="36" t="s">
        <v>30</v>
      </c>
      <c r="AB44" s="36" t="s">
        <v>30</v>
      </c>
      <c r="AC44" s="36" t="s">
        <v>30</v>
      </c>
      <c r="AD44" s="36" t="s">
        <v>30</v>
      </c>
      <c r="AE44" s="36" t="s">
        <v>30</v>
      </c>
      <c r="AF44" s="36" t="s">
        <v>30</v>
      </c>
      <c r="AG44" s="36" t="s">
        <v>30</v>
      </c>
      <c r="AH44" s="36" t="s">
        <v>30</v>
      </c>
      <c r="AI44" s="36" t="s">
        <v>30</v>
      </c>
      <c r="AJ44" s="36" t="s">
        <v>30</v>
      </c>
      <c r="AK44" s="36" t="s">
        <v>30</v>
      </c>
      <c r="AL44" s="36" t="s">
        <v>30</v>
      </c>
      <c r="AM44" s="36" t="s">
        <v>30</v>
      </c>
      <c r="AN44" s="36" t="s">
        <v>30</v>
      </c>
      <c r="AO44" s="36" t="s">
        <v>30</v>
      </c>
      <c r="AP44" s="36" t="s">
        <v>30</v>
      </c>
      <c r="AQ44" s="36" t="s">
        <v>30</v>
      </c>
      <c r="AR44" s="36">
        <v>46063</v>
      </c>
      <c r="AS44" s="36">
        <f>AR44+10</f>
        <v>46073</v>
      </c>
      <c r="AT44" s="36">
        <f t="shared" ref="AT44" si="33">AS44+9</f>
        <v>46082</v>
      </c>
    </row>
    <row r="45" spans="1:46" s="38" customFormat="1" ht="75" customHeight="1" x14ac:dyDescent="0.35">
      <c r="B45" s="34">
        <v>24</v>
      </c>
      <c r="C45" s="114" t="s">
        <v>165</v>
      </c>
      <c r="D45" s="34" t="s">
        <v>132</v>
      </c>
      <c r="E45" s="34" t="s">
        <v>81</v>
      </c>
      <c r="F45" s="51" t="s">
        <v>32</v>
      </c>
      <c r="G45" s="35" t="s">
        <v>33</v>
      </c>
      <c r="H45" s="36" t="s">
        <v>30</v>
      </c>
      <c r="I45" s="36" t="s">
        <v>30</v>
      </c>
      <c r="J45" s="36" t="s">
        <v>30</v>
      </c>
      <c r="K45" s="36" t="s">
        <v>30</v>
      </c>
      <c r="L45" s="36" t="s">
        <v>30</v>
      </c>
      <c r="M45" s="36" t="s">
        <v>30</v>
      </c>
      <c r="N45" s="36" t="s">
        <v>30</v>
      </c>
      <c r="O45" s="36" t="s">
        <v>30</v>
      </c>
      <c r="P45" s="36" t="s">
        <v>30</v>
      </c>
      <c r="Q45" s="36" t="s">
        <v>30</v>
      </c>
      <c r="R45" s="36" t="s">
        <v>30</v>
      </c>
      <c r="S45" s="36" t="s">
        <v>30</v>
      </c>
      <c r="T45" s="36" t="s">
        <v>30</v>
      </c>
      <c r="U45" s="36" t="s">
        <v>30</v>
      </c>
      <c r="V45" s="36" t="s">
        <v>30</v>
      </c>
      <c r="W45" s="36">
        <v>46098</v>
      </c>
      <c r="X45" s="36">
        <f t="shared" ref="X45:Y45" si="34">W45+7</f>
        <v>46105</v>
      </c>
      <c r="Y45" s="36">
        <f t="shared" si="34"/>
        <v>46112</v>
      </c>
      <c r="Z45" s="36" t="s">
        <v>30</v>
      </c>
      <c r="AA45" s="36" t="s">
        <v>30</v>
      </c>
      <c r="AB45" s="36">
        <f t="shared" ref="AB45:AB46" si="35">Y45+2</f>
        <v>46114</v>
      </c>
      <c r="AC45" s="36">
        <f t="shared" ref="AC45:AC46" si="36">AB45+2</f>
        <v>46116</v>
      </c>
      <c r="AD45" s="36">
        <f t="shared" ref="AD45:AD46" si="37">AC45+21</f>
        <v>46137</v>
      </c>
      <c r="AE45" s="36">
        <f t="shared" ref="AE45:AE46" si="38">AD45+0</f>
        <v>46137</v>
      </c>
      <c r="AF45" s="36">
        <f t="shared" ref="AF45:AF46" si="39">AE45+10</f>
        <v>46147</v>
      </c>
      <c r="AG45" s="36">
        <f t="shared" ref="AG45:AG46" si="40">AF45+1</f>
        <v>46148</v>
      </c>
      <c r="AH45" s="36">
        <f t="shared" ref="AH45:AH46" si="41">AG45+5</f>
        <v>46153</v>
      </c>
      <c r="AI45" s="36" t="s">
        <v>30</v>
      </c>
      <c r="AJ45" s="36" t="s">
        <v>30</v>
      </c>
      <c r="AK45" s="36">
        <f t="shared" ref="AK45:AK46" si="42">AH45+11</f>
        <v>46164</v>
      </c>
      <c r="AL45" s="36">
        <f t="shared" ref="AL45:AL46" si="43">AK45+10</f>
        <v>46174</v>
      </c>
      <c r="AM45" s="36">
        <f t="shared" ref="AM45:AM46" si="44">AL45+1</f>
        <v>46175</v>
      </c>
      <c r="AN45" s="36">
        <f t="shared" ref="AN45:AN46" si="45">AM45+5</f>
        <v>46180</v>
      </c>
      <c r="AO45" s="36" t="s">
        <v>30</v>
      </c>
      <c r="AP45" s="36" t="s">
        <v>30</v>
      </c>
      <c r="AQ45" s="36">
        <f t="shared" ref="AQ45:AQ46" si="46">AN45+1</f>
        <v>46181</v>
      </c>
      <c r="AR45" s="36">
        <f t="shared" ref="AR45:AR46" si="47">AQ45+10</f>
        <v>46191</v>
      </c>
      <c r="AS45" s="36">
        <f t="shared" ref="AS45:AS46" si="48">AR45+3</f>
        <v>46194</v>
      </c>
      <c r="AT45" s="36">
        <f t="shared" ref="AT45:AT46" si="49">AS45+9</f>
        <v>46203</v>
      </c>
    </row>
    <row r="46" spans="1:46" s="38" customFormat="1" ht="78.75" customHeight="1" x14ac:dyDescent="0.35">
      <c r="B46" s="34">
        <v>25</v>
      </c>
      <c r="C46" s="114" t="s">
        <v>166</v>
      </c>
      <c r="D46" s="34" t="s">
        <v>132</v>
      </c>
      <c r="E46" s="50" t="s">
        <v>81</v>
      </c>
      <c r="F46" s="51" t="s">
        <v>32</v>
      </c>
      <c r="G46" s="35" t="s">
        <v>33</v>
      </c>
      <c r="H46" s="36" t="s">
        <v>30</v>
      </c>
      <c r="I46" s="36" t="s">
        <v>30</v>
      </c>
      <c r="J46" s="36" t="s">
        <v>30</v>
      </c>
      <c r="K46" s="36" t="s">
        <v>30</v>
      </c>
      <c r="L46" s="36" t="s">
        <v>30</v>
      </c>
      <c r="M46" s="36" t="s">
        <v>30</v>
      </c>
      <c r="N46" s="36" t="s">
        <v>30</v>
      </c>
      <c r="O46" s="36" t="s">
        <v>30</v>
      </c>
      <c r="P46" s="36" t="s">
        <v>30</v>
      </c>
      <c r="Q46" s="36" t="s">
        <v>30</v>
      </c>
      <c r="R46" s="36" t="s">
        <v>30</v>
      </c>
      <c r="S46" s="36" t="s">
        <v>30</v>
      </c>
      <c r="T46" s="36" t="s">
        <v>30</v>
      </c>
      <c r="U46" s="36" t="s">
        <v>30</v>
      </c>
      <c r="V46" s="36" t="s">
        <v>30</v>
      </c>
      <c r="W46" s="36">
        <v>46098</v>
      </c>
      <c r="X46" s="36">
        <f t="shared" ref="X46:Y46" si="50">W46+7</f>
        <v>46105</v>
      </c>
      <c r="Y46" s="36">
        <f t="shared" si="50"/>
        <v>46112</v>
      </c>
      <c r="Z46" s="36" t="s">
        <v>30</v>
      </c>
      <c r="AA46" s="36" t="s">
        <v>30</v>
      </c>
      <c r="AB46" s="36">
        <f t="shared" si="35"/>
        <v>46114</v>
      </c>
      <c r="AC46" s="36">
        <f t="shared" si="36"/>
        <v>46116</v>
      </c>
      <c r="AD46" s="36">
        <f t="shared" si="37"/>
        <v>46137</v>
      </c>
      <c r="AE46" s="36">
        <f t="shared" si="38"/>
        <v>46137</v>
      </c>
      <c r="AF46" s="36">
        <f t="shared" si="39"/>
        <v>46147</v>
      </c>
      <c r="AG46" s="36">
        <f t="shared" si="40"/>
        <v>46148</v>
      </c>
      <c r="AH46" s="36">
        <f t="shared" si="41"/>
        <v>46153</v>
      </c>
      <c r="AI46" s="36" t="s">
        <v>30</v>
      </c>
      <c r="AJ46" s="36" t="s">
        <v>30</v>
      </c>
      <c r="AK46" s="36">
        <f t="shared" si="42"/>
        <v>46164</v>
      </c>
      <c r="AL46" s="36">
        <f t="shared" si="43"/>
        <v>46174</v>
      </c>
      <c r="AM46" s="36">
        <f t="shared" si="44"/>
        <v>46175</v>
      </c>
      <c r="AN46" s="36">
        <f t="shared" si="45"/>
        <v>46180</v>
      </c>
      <c r="AO46" s="36" t="s">
        <v>30</v>
      </c>
      <c r="AP46" s="36" t="s">
        <v>30</v>
      </c>
      <c r="AQ46" s="36">
        <f t="shared" si="46"/>
        <v>46181</v>
      </c>
      <c r="AR46" s="36">
        <f t="shared" si="47"/>
        <v>46191</v>
      </c>
      <c r="AS46" s="36">
        <f t="shared" si="48"/>
        <v>46194</v>
      </c>
      <c r="AT46" s="36">
        <f t="shared" si="49"/>
        <v>46203</v>
      </c>
    </row>
    <row r="47" spans="1:46" s="38" customFormat="1" ht="48" customHeight="1" x14ac:dyDescent="0.35">
      <c r="B47" s="250" t="s">
        <v>168</v>
      </c>
      <c r="C47" s="251"/>
      <c r="D47" s="251"/>
      <c r="E47" s="251"/>
      <c r="F47" s="251"/>
      <c r="G47" s="251"/>
      <c r="H47" s="253"/>
      <c r="I47" s="253"/>
      <c r="J47" s="253"/>
      <c r="K47" s="253"/>
      <c r="L47" s="253"/>
      <c r="M47" s="253"/>
      <c r="N47" s="253"/>
      <c r="O47" s="253"/>
      <c r="P47" s="253"/>
      <c r="Q47" s="253"/>
      <c r="R47" s="253"/>
      <c r="S47" s="253"/>
      <c r="T47" s="253"/>
      <c r="U47" s="253"/>
      <c r="V47" s="253"/>
      <c r="W47" s="253"/>
      <c r="X47" s="253"/>
      <c r="Y47" s="253"/>
      <c r="Z47" s="253"/>
      <c r="AA47" s="253"/>
      <c r="AB47" s="253"/>
      <c r="AC47" s="253"/>
      <c r="AD47" s="253"/>
      <c r="AE47" s="253"/>
      <c r="AF47" s="253"/>
      <c r="AG47" s="253"/>
      <c r="AH47" s="253"/>
      <c r="AI47" s="253"/>
      <c r="AJ47" s="253"/>
      <c r="AK47" s="253"/>
      <c r="AL47" s="253"/>
      <c r="AM47" s="253"/>
      <c r="AN47" s="253"/>
      <c r="AO47" s="253"/>
      <c r="AP47" s="253"/>
      <c r="AQ47" s="253"/>
      <c r="AR47" s="253"/>
      <c r="AS47" s="253"/>
      <c r="AT47" s="254"/>
    </row>
    <row r="48" spans="1:46" s="38" customFormat="1" ht="77.25" customHeight="1" x14ac:dyDescent="0.35">
      <c r="B48" s="119">
        <v>26</v>
      </c>
      <c r="C48" s="120" t="s">
        <v>169</v>
      </c>
      <c r="D48" s="119" t="s">
        <v>132</v>
      </c>
      <c r="E48" s="119" t="s">
        <v>81</v>
      </c>
      <c r="F48" s="121">
        <v>210000000</v>
      </c>
      <c r="G48" s="122" t="s">
        <v>172</v>
      </c>
      <c r="H48" s="123" t="s">
        <v>30</v>
      </c>
      <c r="I48" s="123" t="s">
        <v>30</v>
      </c>
      <c r="J48" s="123" t="s">
        <v>30</v>
      </c>
      <c r="K48" s="123" t="s">
        <v>30</v>
      </c>
      <c r="L48" s="123" t="s">
        <v>30</v>
      </c>
      <c r="M48" s="123" t="s">
        <v>30</v>
      </c>
      <c r="N48" s="123" t="s">
        <v>30</v>
      </c>
      <c r="O48" s="123">
        <v>46105</v>
      </c>
      <c r="P48" s="123" t="s">
        <v>30</v>
      </c>
      <c r="Q48" s="123" t="s">
        <v>30</v>
      </c>
      <c r="R48" s="123" t="s">
        <v>30</v>
      </c>
      <c r="S48" s="123" t="s">
        <v>30</v>
      </c>
      <c r="T48" s="123" t="s">
        <v>30</v>
      </c>
      <c r="U48" s="123" t="s">
        <v>30</v>
      </c>
      <c r="V48" s="123" t="s">
        <v>30</v>
      </c>
      <c r="W48" s="123">
        <v>46105</v>
      </c>
      <c r="X48" s="123">
        <f>W48+7</f>
        <v>46112</v>
      </c>
      <c r="Y48" s="123">
        <f>X48+7</f>
        <v>46119</v>
      </c>
      <c r="Z48" s="123" t="s">
        <v>30</v>
      </c>
      <c r="AA48" s="123" t="s">
        <v>30</v>
      </c>
      <c r="AB48" s="123">
        <f>Y48+2</f>
        <v>46121</v>
      </c>
      <c r="AC48" s="123">
        <f>AB48+2</f>
        <v>46123</v>
      </c>
      <c r="AD48" s="123">
        <f>AC48+21</f>
        <v>46144</v>
      </c>
      <c r="AE48" s="123">
        <f t="shared" ref="AE48" si="51">AD48+0</f>
        <v>46144</v>
      </c>
      <c r="AF48" s="123">
        <f>AE48+10</f>
        <v>46154</v>
      </c>
      <c r="AG48" s="123">
        <f>AF48+1</f>
        <v>46155</v>
      </c>
      <c r="AH48" s="123">
        <f>AG48+5</f>
        <v>46160</v>
      </c>
      <c r="AI48" s="123" t="s">
        <v>30</v>
      </c>
      <c r="AJ48" s="123" t="s">
        <v>30</v>
      </c>
      <c r="AK48" s="123">
        <f>AH48+11</f>
        <v>46171</v>
      </c>
      <c r="AL48" s="123">
        <f>AK48+10</f>
        <v>46181</v>
      </c>
      <c r="AM48" s="123">
        <f>AL48+1</f>
        <v>46182</v>
      </c>
      <c r="AN48" s="123">
        <f>AM48+5</f>
        <v>46187</v>
      </c>
      <c r="AO48" s="123" t="s">
        <v>30</v>
      </c>
      <c r="AP48" s="123" t="s">
        <v>30</v>
      </c>
      <c r="AQ48" s="123">
        <f>AN48+1</f>
        <v>46188</v>
      </c>
      <c r="AR48" s="123">
        <f>AQ48+10</f>
        <v>46198</v>
      </c>
      <c r="AS48" s="123">
        <f>AR48+3</f>
        <v>46201</v>
      </c>
      <c r="AT48" s="123">
        <f>AS48+9</f>
        <v>46210</v>
      </c>
    </row>
    <row r="49" spans="1:46" s="38" customFormat="1" ht="75.75" customHeight="1" x14ac:dyDescent="0.35">
      <c r="B49" s="200">
        <v>27</v>
      </c>
      <c r="C49" s="199" t="s">
        <v>170</v>
      </c>
      <c r="D49" s="200" t="s">
        <v>132</v>
      </c>
      <c r="E49" s="200" t="s">
        <v>81</v>
      </c>
      <c r="F49" s="201" t="s">
        <v>32</v>
      </c>
      <c r="G49" s="202" t="s">
        <v>172</v>
      </c>
      <c r="H49" s="203" t="s">
        <v>30</v>
      </c>
      <c r="I49" s="203" t="s">
        <v>30</v>
      </c>
      <c r="J49" s="203" t="s">
        <v>30</v>
      </c>
      <c r="K49" s="203" t="s">
        <v>30</v>
      </c>
      <c r="L49" s="203" t="s">
        <v>30</v>
      </c>
      <c r="M49" s="203" t="s">
        <v>30</v>
      </c>
      <c r="N49" s="203" t="s">
        <v>30</v>
      </c>
      <c r="O49" s="203">
        <v>46105</v>
      </c>
      <c r="P49" s="203" t="s">
        <v>30</v>
      </c>
      <c r="Q49" s="203" t="s">
        <v>30</v>
      </c>
      <c r="R49" s="203" t="s">
        <v>30</v>
      </c>
      <c r="S49" s="203" t="s">
        <v>30</v>
      </c>
      <c r="T49" s="203" t="s">
        <v>30</v>
      </c>
      <c r="U49" s="203" t="s">
        <v>30</v>
      </c>
      <c r="V49" s="203" t="s">
        <v>30</v>
      </c>
      <c r="W49" s="123">
        <v>46105</v>
      </c>
      <c r="X49" s="123">
        <f t="shared" ref="X49:Y49" si="52">W49+7</f>
        <v>46112</v>
      </c>
      <c r="Y49" s="123">
        <f t="shared" si="52"/>
        <v>46119</v>
      </c>
      <c r="Z49" s="123" t="s">
        <v>30</v>
      </c>
      <c r="AA49" s="123" t="s">
        <v>30</v>
      </c>
      <c r="AB49" s="123">
        <f t="shared" ref="AB49:AB50" si="53">Y49+2</f>
        <v>46121</v>
      </c>
      <c r="AC49" s="123">
        <f t="shared" ref="AC49:AC50" si="54">AB49+2</f>
        <v>46123</v>
      </c>
      <c r="AD49" s="123">
        <f t="shared" ref="AD49:AD50" si="55">AC49+21</f>
        <v>46144</v>
      </c>
      <c r="AE49" s="123">
        <f t="shared" ref="AE49:AE50" si="56">AD49+0</f>
        <v>46144</v>
      </c>
      <c r="AF49" s="123">
        <f t="shared" ref="AF49:AF50" si="57">AE49+10</f>
        <v>46154</v>
      </c>
      <c r="AG49" s="123">
        <f t="shared" ref="AG49:AG50" si="58">AF49+1</f>
        <v>46155</v>
      </c>
      <c r="AH49" s="123">
        <f t="shared" ref="AH49:AH50" si="59">AG49+5</f>
        <v>46160</v>
      </c>
      <c r="AI49" s="123" t="s">
        <v>30</v>
      </c>
      <c r="AJ49" s="123" t="s">
        <v>30</v>
      </c>
      <c r="AK49" s="123">
        <f t="shared" ref="AK49:AK50" si="60">AH49+11</f>
        <v>46171</v>
      </c>
      <c r="AL49" s="123">
        <f t="shared" ref="AL49:AL50" si="61">AK49+10</f>
        <v>46181</v>
      </c>
      <c r="AM49" s="123">
        <f t="shared" ref="AM49:AM50" si="62">AL49+1</f>
        <v>46182</v>
      </c>
      <c r="AN49" s="123">
        <f t="shared" ref="AN49:AN50" si="63">AM49+5</f>
        <v>46187</v>
      </c>
      <c r="AO49" s="123" t="s">
        <v>30</v>
      </c>
      <c r="AP49" s="123" t="s">
        <v>30</v>
      </c>
      <c r="AQ49" s="123">
        <f t="shared" ref="AQ49:AQ50" si="64">AN49+1</f>
        <v>46188</v>
      </c>
      <c r="AR49" s="123">
        <f t="shared" ref="AR49:AR50" si="65">AQ49+10</f>
        <v>46198</v>
      </c>
      <c r="AS49" s="123">
        <f t="shared" ref="AS49:AS50" si="66">AR49+3</f>
        <v>46201</v>
      </c>
      <c r="AT49" s="123">
        <f t="shared" ref="AT49:AT50" si="67">AS49+9</f>
        <v>46210</v>
      </c>
    </row>
    <row r="50" spans="1:46" s="38" customFormat="1" ht="75.75" customHeight="1" x14ac:dyDescent="0.35">
      <c r="B50" s="200">
        <v>28</v>
      </c>
      <c r="C50" s="199" t="s">
        <v>171</v>
      </c>
      <c r="D50" s="200" t="s">
        <v>132</v>
      </c>
      <c r="E50" s="200" t="s">
        <v>81</v>
      </c>
      <c r="F50" s="201" t="s">
        <v>32</v>
      </c>
      <c r="G50" s="202" t="s">
        <v>172</v>
      </c>
      <c r="H50" s="203" t="s">
        <v>30</v>
      </c>
      <c r="I50" s="203" t="s">
        <v>30</v>
      </c>
      <c r="J50" s="203" t="s">
        <v>30</v>
      </c>
      <c r="K50" s="203" t="s">
        <v>30</v>
      </c>
      <c r="L50" s="203" t="s">
        <v>30</v>
      </c>
      <c r="M50" s="203" t="s">
        <v>30</v>
      </c>
      <c r="N50" s="203" t="s">
        <v>30</v>
      </c>
      <c r="O50" s="203">
        <v>46105</v>
      </c>
      <c r="P50" s="203" t="s">
        <v>30</v>
      </c>
      <c r="Q50" s="203" t="s">
        <v>30</v>
      </c>
      <c r="R50" s="203" t="s">
        <v>30</v>
      </c>
      <c r="S50" s="203" t="s">
        <v>30</v>
      </c>
      <c r="T50" s="203" t="s">
        <v>30</v>
      </c>
      <c r="U50" s="203" t="s">
        <v>30</v>
      </c>
      <c r="V50" s="203" t="s">
        <v>30</v>
      </c>
      <c r="W50" s="123">
        <v>46105</v>
      </c>
      <c r="X50" s="123">
        <f t="shared" ref="X50:Y50" si="68">W50+7</f>
        <v>46112</v>
      </c>
      <c r="Y50" s="123">
        <f t="shared" si="68"/>
        <v>46119</v>
      </c>
      <c r="Z50" s="123" t="s">
        <v>30</v>
      </c>
      <c r="AA50" s="123" t="s">
        <v>30</v>
      </c>
      <c r="AB50" s="123">
        <f t="shared" si="53"/>
        <v>46121</v>
      </c>
      <c r="AC50" s="123">
        <f t="shared" si="54"/>
        <v>46123</v>
      </c>
      <c r="AD50" s="123">
        <f t="shared" si="55"/>
        <v>46144</v>
      </c>
      <c r="AE50" s="123">
        <f t="shared" si="56"/>
        <v>46144</v>
      </c>
      <c r="AF50" s="123">
        <f t="shared" si="57"/>
        <v>46154</v>
      </c>
      <c r="AG50" s="123">
        <f t="shared" si="58"/>
        <v>46155</v>
      </c>
      <c r="AH50" s="123">
        <f t="shared" si="59"/>
        <v>46160</v>
      </c>
      <c r="AI50" s="123" t="s">
        <v>30</v>
      </c>
      <c r="AJ50" s="123" t="s">
        <v>30</v>
      </c>
      <c r="AK50" s="123">
        <f t="shared" si="60"/>
        <v>46171</v>
      </c>
      <c r="AL50" s="123">
        <f t="shared" si="61"/>
        <v>46181</v>
      </c>
      <c r="AM50" s="123">
        <f t="shared" si="62"/>
        <v>46182</v>
      </c>
      <c r="AN50" s="123">
        <f t="shared" si="63"/>
        <v>46187</v>
      </c>
      <c r="AO50" s="123" t="s">
        <v>30</v>
      </c>
      <c r="AP50" s="123" t="s">
        <v>30</v>
      </c>
      <c r="AQ50" s="123">
        <f t="shared" si="64"/>
        <v>46188</v>
      </c>
      <c r="AR50" s="123">
        <f t="shared" si="65"/>
        <v>46198</v>
      </c>
      <c r="AS50" s="123">
        <f t="shared" si="66"/>
        <v>46201</v>
      </c>
      <c r="AT50" s="123">
        <f t="shared" si="67"/>
        <v>46210</v>
      </c>
    </row>
    <row r="51" spans="1:46" s="38" customFormat="1" ht="58.5" customHeight="1" x14ac:dyDescent="0.35">
      <c r="A51" s="54"/>
      <c r="B51" s="247" t="s">
        <v>173</v>
      </c>
      <c r="C51" s="248"/>
      <c r="D51" s="248"/>
      <c r="E51" s="248"/>
      <c r="F51" s="248"/>
      <c r="G51" s="248"/>
      <c r="H51" s="248"/>
      <c r="I51" s="248"/>
      <c r="J51" s="248"/>
      <c r="K51" s="248"/>
      <c r="L51" s="248"/>
      <c r="M51" s="248"/>
      <c r="N51" s="248"/>
      <c r="O51" s="248"/>
      <c r="P51" s="248"/>
      <c r="Q51" s="248"/>
      <c r="R51" s="248"/>
      <c r="S51" s="248"/>
      <c r="T51" s="248"/>
      <c r="U51" s="248"/>
      <c r="V51" s="248"/>
      <c r="W51" s="248"/>
      <c r="X51" s="248"/>
      <c r="Y51" s="248"/>
      <c r="Z51" s="248"/>
      <c r="AA51" s="248"/>
      <c r="AB51" s="248"/>
      <c r="AC51" s="248"/>
      <c r="AD51" s="248"/>
      <c r="AE51" s="248"/>
      <c r="AF51" s="248"/>
      <c r="AG51" s="248"/>
      <c r="AH51" s="248"/>
      <c r="AI51" s="248"/>
      <c r="AJ51" s="248"/>
      <c r="AK51" s="248"/>
      <c r="AL51" s="248"/>
      <c r="AM51" s="248"/>
      <c r="AN51" s="248"/>
      <c r="AO51" s="248"/>
      <c r="AP51" s="248"/>
      <c r="AQ51" s="248"/>
      <c r="AR51" s="248"/>
      <c r="AS51" s="248"/>
      <c r="AT51" s="249"/>
    </row>
    <row r="52" spans="1:46" s="38" customFormat="1" ht="84" customHeight="1" x14ac:dyDescent="0.35">
      <c r="B52" s="161">
        <v>29</v>
      </c>
      <c r="C52" s="162" t="s">
        <v>174</v>
      </c>
      <c r="D52" s="161" t="s">
        <v>80</v>
      </c>
      <c r="E52" s="161" t="s">
        <v>81</v>
      </c>
      <c r="F52" s="163">
        <v>257291958</v>
      </c>
      <c r="G52" s="164" t="s">
        <v>33</v>
      </c>
      <c r="H52" s="165" t="s">
        <v>30</v>
      </c>
      <c r="I52" s="165" t="s">
        <v>30</v>
      </c>
      <c r="J52" s="165" t="s">
        <v>30</v>
      </c>
      <c r="K52" s="165" t="s">
        <v>30</v>
      </c>
      <c r="L52" s="165" t="s">
        <v>30</v>
      </c>
      <c r="M52" s="165" t="s">
        <v>30</v>
      </c>
      <c r="N52" s="165" t="s">
        <v>30</v>
      </c>
      <c r="O52" s="165" t="s">
        <v>30</v>
      </c>
      <c r="P52" s="165" t="s">
        <v>30</v>
      </c>
      <c r="Q52" s="165" t="s">
        <v>30</v>
      </c>
      <c r="R52" s="165" t="s">
        <v>30</v>
      </c>
      <c r="S52" s="165" t="s">
        <v>30</v>
      </c>
      <c r="T52" s="165" t="s">
        <v>30</v>
      </c>
      <c r="U52" s="165" t="s">
        <v>30</v>
      </c>
      <c r="V52" s="165" t="s">
        <v>30</v>
      </c>
      <c r="W52" s="157" t="s">
        <v>30</v>
      </c>
      <c r="X52" s="157" t="s">
        <v>30</v>
      </c>
      <c r="Y52" s="157" t="s">
        <v>30</v>
      </c>
      <c r="Z52" s="157" t="s">
        <v>30</v>
      </c>
      <c r="AA52" s="157" t="s">
        <v>30</v>
      </c>
      <c r="AB52" s="157" t="s">
        <v>30</v>
      </c>
      <c r="AC52" s="157" t="s">
        <v>30</v>
      </c>
      <c r="AD52" s="157" t="s">
        <v>30</v>
      </c>
      <c r="AE52" s="157" t="s">
        <v>30</v>
      </c>
      <c r="AF52" s="157" t="s">
        <v>30</v>
      </c>
      <c r="AG52" s="157" t="s">
        <v>30</v>
      </c>
      <c r="AH52" s="157" t="s">
        <v>30</v>
      </c>
      <c r="AI52" s="157" t="s">
        <v>30</v>
      </c>
      <c r="AJ52" s="157" t="s">
        <v>30</v>
      </c>
      <c r="AK52" s="157" t="s">
        <v>30</v>
      </c>
      <c r="AL52" s="157" t="s">
        <v>30</v>
      </c>
      <c r="AM52" s="157" t="s">
        <v>30</v>
      </c>
      <c r="AN52" s="157" t="s">
        <v>30</v>
      </c>
      <c r="AO52" s="157" t="s">
        <v>30</v>
      </c>
      <c r="AP52" s="157" t="s">
        <v>30</v>
      </c>
      <c r="AQ52" s="157" t="s">
        <v>30</v>
      </c>
      <c r="AR52" s="157">
        <v>46028</v>
      </c>
      <c r="AS52" s="157">
        <f>AR52+10</f>
        <v>46038</v>
      </c>
      <c r="AT52" s="157">
        <f>AS52+9</f>
        <v>46047</v>
      </c>
    </row>
    <row r="53" spans="1:46" s="38" customFormat="1" ht="67.5" customHeight="1" x14ac:dyDescent="0.35">
      <c r="A53" s="10"/>
      <c r="B53" s="171"/>
      <c r="C53" s="175" t="s">
        <v>35</v>
      </c>
      <c r="D53" s="171"/>
      <c r="E53" s="171"/>
      <c r="F53" s="172">
        <f>F52+F48+F43+F34+F22+F18</f>
        <v>654519076</v>
      </c>
      <c r="G53" s="173"/>
      <c r="H53" s="174"/>
      <c r="I53" s="174"/>
      <c r="J53" s="174"/>
      <c r="K53" s="174"/>
      <c r="L53" s="174"/>
      <c r="M53" s="174"/>
      <c r="N53" s="174"/>
      <c r="O53" s="174"/>
      <c r="P53" s="174"/>
      <c r="Q53" s="174"/>
      <c r="R53" s="174"/>
      <c r="S53" s="174"/>
      <c r="T53" s="174"/>
      <c r="U53" s="174"/>
      <c r="V53" s="174"/>
      <c r="W53" s="174"/>
      <c r="X53" s="174"/>
      <c r="Y53" s="174"/>
      <c r="Z53" s="174"/>
      <c r="AA53" s="174"/>
      <c r="AB53" s="174"/>
      <c r="AC53" s="174"/>
      <c r="AD53" s="174"/>
      <c r="AE53" s="174"/>
      <c r="AF53" s="174"/>
      <c r="AG53" s="174"/>
      <c r="AH53" s="174"/>
      <c r="AI53" s="174"/>
      <c r="AJ53" s="174"/>
      <c r="AK53" s="174"/>
      <c r="AL53" s="174"/>
      <c r="AM53" s="174"/>
      <c r="AN53" s="174"/>
      <c r="AO53" s="174"/>
      <c r="AP53" s="174"/>
      <c r="AQ53" s="174"/>
      <c r="AR53" s="174"/>
      <c r="AS53" s="174"/>
      <c r="AT53" s="174"/>
    </row>
    <row r="54" spans="1:46" s="38" customFormat="1" ht="84.75" customHeight="1" x14ac:dyDescent="0.35">
      <c r="A54" s="13"/>
      <c r="B54" s="166"/>
      <c r="C54" s="167"/>
      <c r="D54" s="166"/>
      <c r="E54" s="166"/>
      <c r="F54" s="168"/>
      <c r="G54" s="169"/>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row>
    <row r="55" spans="1:46" s="13" customFormat="1" ht="61.5" customHeight="1" x14ac:dyDescent="0.35">
      <c r="B55" s="102">
        <v>4</v>
      </c>
      <c r="C55" s="128"/>
      <c r="D55" s="128"/>
      <c r="E55" s="128"/>
      <c r="F55" s="129"/>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c r="AE55" s="130"/>
      <c r="AF55" s="130"/>
      <c r="AG55" s="131"/>
      <c r="AH55" s="130"/>
      <c r="AI55" s="130"/>
      <c r="AJ55" s="130"/>
      <c r="AK55" s="130"/>
      <c r="AL55" s="130"/>
      <c r="AM55" s="130"/>
      <c r="AN55" s="132"/>
      <c r="AO55" s="133"/>
      <c r="AP55" s="130"/>
      <c r="AQ55" s="130"/>
      <c r="AR55" s="130"/>
      <c r="AS55" s="130"/>
      <c r="AT55" s="130"/>
    </row>
    <row r="56" spans="1:46" s="13" customFormat="1" ht="48" customHeight="1" x14ac:dyDescent="0.35">
      <c r="B56" s="97" t="s">
        <v>87</v>
      </c>
      <c r="F56" s="52"/>
      <c r="H56" s="206"/>
      <c r="AG56" s="25"/>
      <c r="AN56" s="52"/>
      <c r="AO56" s="26"/>
    </row>
    <row r="57" spans="1:46" s="13" customFormat="1" ht="21.75" customHeight="1" x14ac:dyDescent="0.35">
      <c r="B57" s="97" t="s">
        <v>88</v>
      </c>
      <c r="F57" s="52"/>
      <c r="AG57" s="25"/>
      <c r="AN57" s="52"/>
      <c r="AO57" s="26"/>
    </row>
    <row r="58" spans="1:46" s="13" customFormat="1" ht="33" customHeight="1" x14ac:dyDescent="0.35">
      <c r="B58" s="97" t="s">
        <v>89</v>
      </c>
      <c r="F58" s="52"/>
      <c r="AG58" s="25"/>
      <c r="AN58" s="52"/>
      <c r="AO58" s="26"/>
    </row>
    <row r="59" spans="1:46" s="13" customFormat="1" ht="36" customHeight="1" x14ac:dyDescent="0.35">
      <c r="B59" s="97" t="s">
        <v>90</v>
      </c>
      <c r="F59" s="52"/>
      <c r="AG59" s="25"/>
      <c r="AN59" s="52"/>
      <c r="AO59" s="26"/>
    </row>
    <row r="60" spans="1:46" s="13" customFormat="1" ht="38.25" customHeight="1" x14ac:dyDescent="0.35">
      <c r="B60" s="97" t="s">
        <v>91</v>
      </c>
      <c r="F60" s="52"/>
      <c r="P60" s="226"/>
      <c r="Q60" s="226"/>
      <c r="R60" s="226"/>
      <c r="S60" s="226"/>
      <c r="T60" s="226"/>
      <c r="U60" s="45"/>
      <c r="AG60" s="25"/>
      <c r="AN60" s="52"/>
      <c r="AO60" s="26"/>
    </row>
    <row r="61" spans="1:46" s="13" customFormat="1" ht="38.25" customHeight="1" x14ac:dyDescent="0.35">
      <c r="B61" s="97" t="s">
        <v>92</v>
      </c>
      <c r="F61" s="52"/>
      <c r="P61" s="226"/>
      <c r="Q61" s="226"/>
      <c r="R61" s="226"/>
      <c r="S61" s="226"/>
      <c r="T61" s="226"/>
      <c r="U61" s="45"/>
      <c r="AG61" s="25"/>
      <c r="AN61" s="52"/>
      <c r="AO61" s="26"/>
    </row>
    <row r="62" spans="1:46" s="13" customFormat="1" ht="28.5" customHeight="1" x14ac:dyDescent="0.35">
      <c r="B62" s="97" t="s">
        <v>93</v>
      </c>
      <c r="F62" s="52"/>
      <c r="P62" s="226"/>
      <c r="Q62" s="226"/>
      <c r="R62" s="226"/>
      <c r="S62" s="226"/>
      <c r="AG62" s="25"/>
      <c r="AN62" s="52"/>
      <c r="AO62" s="26"/>
    </row>
    <row r="63" spans="1:46" s="13" customFormat="1" ht="25.5" customHeight="1" x14ac:dyDescent="0.45">
      <c r="B63" s="97" t="s">
        <v>94</v>
      </c>
      <c r="F63" s="52"/>
      <c r="P63" s="241" t="s">
        <v>41</v>
      </c>
      <c r="Q63" s="241"/>
      <c r="R63" s="241"/>
      <c r="S63" s="241"/>
      <c r="AG63" s="25"/>
      <c r="AN63" s="52"/>
      <c r="AO63" s="26"/>
    </row>
    <row r="64" spans="1:46" s="13" customFormat="1" ht="25.5" customHeight="1" x14ac:dyDescent="0.35">
      <c r="B64" s="97" t="s">
        <v>95</v>
      </c>
      <c r="F64" s="52"/>
      <c r="AG64" s="25"/>
      <c r="AN64" s="52"/>
      <c r="AO64" s="26"/>
    </row>
    <row r="65" spans="2:41" s="13" customFormat="1" ht="27" customHeight="1" x14ac:dyDescent="0.35">
      <c r="B65" s="233" t="s">
        <v>96</v>
      </c>
      <c r="C65" s="233"/>
      <c r="D65" s="233"/>
      <c r="E65" s="233"/>
      <c r="F65" s="233"/>
      <c r="G65" s="233"/>
      <c r="H65" s="233"/>
      <c r="AG65" s="25"/>
      <c r="AN65" s="52"/>
      <c r="AO65" s="26"/>
    </row>
    <row r="66" spans="2:41" s="13" customFormat="1" ht="25.5" customHeight="1" x14ac:dyDescent="0.35">
      <c r="B66" s="233" t="s">
        <v>36</v>
      </c>
      <c r="C66" s="233"/>
      <c r="D66" s="233"/>
      <c r="E66" s="233"/>
      <c r="F66" s="233"/>
      <c r="G66" s="233"/>
      <c r="H66" s="233"/>
      <c r="AG66" s="25"/>
      <c r="AN66" s="52"/>
      <c r="AO66" s="26"/>
    </row>
    <row r="67" spans="2:41" s="13" customFormat="1" ht="30.75" customHeight="1" x14ac:dyDescent="0.35">
      <c r="B67" s="97" t="s">
        <v>37</v>
      </c>
      <c r="F67" s="52"/>
      <c r="AG67" s="25"/>
      <c r="AN67" s="52"/>
      <c r="AO67" s="26"/>
    </row>
    <row r="68" spans="2:41" s="13" customFormat="1" ht="27" customHeight="1" x14ac:dyDescent="0.35">
      <c r="B68" s="97" t="s">
        <v>38</v>
      </c>
      <c r="F68" s="52"/>
      <c r="AG68" s="25"/>
      <c r="AN68" s="52"/>
      <c r="AO68" s="26"/>
    </row>
    <row r="69" spans="2:41" s="13" customFormat="1" ht="27" customHeight="1" x14ac:dyDescent="0.35">
      <c r="B69" s="97" t="s">
        <v>39</v>
      </c>
      <c r="F69" s="52"/>
      <c r="AG69" s="25"/>
      <c r="AN69" s="52"/>
      <c r="AO69" s="26"/>
    </row>
    <row r="70" spans="2:41" s="13" customFormat="1" ht="50.25" customHeight="1" x14ac:dyDescent="0.45">
      <c r="B70" s="97" t="s">
        <v>97</v>
      </c>
      <c r="F70" s="52"/>
      <c r="P70" s="241" t="s">
        <v>44</v>
      </c>
      <c r="Q70" s="241"/>
      <c r="R70" s="241"/>
      <c r="AG70" s="25"/>
      <c r="AN70" s="52"/>
      <c r="AO70" s="26"/>
    </row>
    <row r="71" spans="2:41" s="13" customFormat="1" x14ac:dyDescent="0.35">
      <c r="B71" s="97" t="s">
        <v>42</v>
      </c>
      <c r="F71" s="52"/>
      <c r="AG71" s="25"/>
      <c r="AN71" s="52"/>
      <c r="AO71" s="26"/>
    </row>
    <row r="72" spans="2:41" s="13" customFormat="1" x14ac:dyDescent="0.35">
      <c r="B72" s="103" t="s">
        <v>98</v>
      </c>
      <c r="F72" s="52"/>
      <c r="AG72" s="25"/>
      <c r="AN72" s="52"/>
      <c r="AO72" s="26"/>
    </row>
    <row r="73" spans="2:41" s="14" customFormat="1" x14ac:dyDescent="0.35">
      <c r="B73" s="97" t="s">
        <v>40</v>
      </c>
      <c r="F73" s="53"/>
      <c r="AG73" s="27"/>
      <c r="AN73" s="53"/>
      <c r="AO73" s="28"/>
    </row>
  </sheetData>
  <mergeCells count="35">
    <mergeCell ref="J2:P2"/>
    <mergeCell ref="B4:J4"/>
    <mergeCell ref="B5:I5"/>
    <mergeCell ref="M7:S7"/>
    <mergeCell ref="B6:K6"/>
    <mergeCell ref="I3:P3"/>
    <mergeCell ref="B33:AT33"/>
    <mergeCell ref="B47:AT47"/>
    <mergeCell ref="M9:Q9"/>
    <mergeCell ref="H12:N12"/>
    <mergeCell ref="D12:G12"/>
    <mergeCell ref="O12:V12"/>
    <mergeCell ref="B10:J10"/>
    <mergeCell ref="K10:M10"/>
    <mergeCell ref="B30:AT30"/>
    <mergeCell ref="B26:AT26"/>
    <mergeCell ref="B23:AT23"/>
    <mergeCell ref="B39:AT39"/>
    <mergeCell ref="B42:AT42"/>
    <mergeCell ref="P70:R70"/>
    <mergeCell ref="AK12:AP12"/>
    <mergeCell ref="AQ12:AT12"/>
    <mergeCell ref="B12:B13"/>
    <mergeCell ref="AD12:AJ12"/>
    <mergeCell ref="W12:AC12"/>
    <mergeCell ref="C12:C13"/>
    <mergeCell ref="B65:H65"/>
    <mergeCell ref="B66:H66"/>
    <mergeCell ref="P63:S63"/>
    <mergeCell ref="P62:S62"/>
    <mergeCell ref="P60:T60"/>
    <mergeCell ref="P61:T61"/>
    <mergeCell ref="B51:AT51"/>
    <mergeCell ref="B14:AT14"/>
    <mergeCell ref="B35:AT35"/>
  </mergeCells>
  <phoneticPr fontId="3" type="noConversion"/>
  <pageMargins left="0.7" right="0.7" top="0.75" bottom="0.75" header="0.3" footer="0.3"/>
  <pageSetup paperSize="8" scale="1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D358"/>
  <sheetViews>
    <sheetView topLeftCell="A4" zoomScale="30" zoomScaleNormal="30" workbookViewId="0">
      <selection activeCell="P11" sqref="P11"/>
    </sheetView>
  </sheetViews>
  <sheetFormatPr baseColWidth="10" defaultColWidth="21.7109375" defaultRowHeight="15" x14ac:dyDescent="0.25"/>
  <cols>
    <col min="1" max="1" width="6" style="2" customWidth="1"/>
    <col min="2" max="2" width="9.85546875" style="69" customWidth="1"/>
    <col min="3" max="3" width="120.28515625" style="62" customWidth="1"/>
    <col min="4" max="4" width="33.140625" style="2" customWidth="1"/>
    <col min="5" max="5" width="39.28515625" style="82" customWidth="1"/>
    <col min="6" max="6" width="42.7109375" style="2" customWidth="1"/>
    <col min="7" max="7" width="29.140625" style="2" customWidth="1"/>
    <col min="8" max="8" width="36" style="2" customWidth="1"/>
    <col min="9" max="9" width="32.7109375" style="2" customWidth="1"/>
    <col min="10" max="10" width="23" style="2" customWidth="1"/>
    <col min="11" max="11" width="28.42578125" style="2" customWidth="1"/>
    <col min="12" max="12" width="31.85546875" style="2" customWidth="1"/>
    <col min="13" max="13" width="24" style="2" customWidth="1"/>
    <col min="14" max="14" width="23" style="2" customWidth="1"/>
    <col min="15" max="15" width="22.85546875" style="2" customWidth="1"/>
    <col min="16" max="16" width="31" style="2" customWidth="1"/>
    <col min="17" max="17" width="27.5703125" style="2" customWidth="1"/>
    <col min="18" max="18" width="20.140625" style="2" customWidth="1"/>
    <col min="19" max="19" width="19.42578125" style="2" customWidth="1"/>
    <col min="20" max="20" width="23.7109375" style="2" customWidth="1"/>
    <col min="21" max="21" width="22.85546875" style="2" customWidth="1"/>
    <col min="22" max="22" width="15.42578125" style="2" customWidth="1"/>
    <col min="23" max="16384" width="21.7109375" style="2"/>
  </cols>
  <sheetData>
    <row r="1" spans="1:17" ht="20.25" customHeight="1" x14ac:dyDescent="0.25">
      <c r="H1" s="268"/>
      <c r="I1" s="268"/>
    </row>
    <row r="2" spans="1:17" x14ac:dyDescent="0.25">
      <c r="H2" s="269"/>
      <c r="I2" s="269"/>
    </row>
    <row r="7" spans="1:17" ht="63" customHeight="1" x14ac:dyDescent="0.45">
      <c r="C7" s="62" t="s">
        <v>99</v>
      </c>
      <c r="E7" s="275" t="s">
        <v>238</v>
      </c>
      <c r="F7" s="276"/>
      <c r="G7" s="276"/>
      <c r="H7" s="276"/>
      <c r="I7" s="276"/>
      <c r="J7" s="277"/>
      <c r="K7" s="277"/>
      <c r="L7" s="278"/>
      <c r="M7" s="279"/>
    </row>
    <row r="8" spans="1:17" x14ac:dyDescent="0.25">
      <c r="B8" s="70"/>
    </row>
    <row r="9" spans="1:17" s="41" customFormat="1" ht="48.75" customHeight="1" x14ac:dyDescent="0.4">
      <c r="B9" s="271" t="s">
        <v>100</v>
      </c>
      <c r="C9" s="272"/>
      <c r="D9" s="272"/>
      <c r="E9" s="272"/>
      <c r="F9" s="272"/>
      <c r="G9" s="273"/>
      <c r="H9" s="273"/>
      <c r="Q9" s="43"/>
    </row>
    <row r="10" spans="1:17" s="41" customFormat="1" ht="48.75" customHeight="1" x14ac:dyDescent="0.4">
      <c r="B10" s="271" t="s">
        <v>101</v>
      </c>
      <c r="C10" s="272"/>
      <c r="D10" s="272"/>
      <c r="E10" s="272"/>
      <c r="F10" s="272"/>
      <c r="G10" s="272"/>
      <c r="Q10" s="43"/>
    </row>
    <row r="11" spans="1:17" s="41" customFormat="1" ht="52.5" customHeight="1" x14ac:dyDescent="0.4">
      <c r="B11" s="271" t="s">
        <v>239</v>
      </c>
      <c r="C11" s="272"/>
      <c r="D11" s="272"/>
      <c r="E11" s="272"/>
      <c r="F11" s="272"/>
      <c r="G11" s="273"/>
    </row>
    <row r="12" spans="1:17" s="41" customFormat="1" ht="26.25" x14ac:dyDescent="0.4">
      <c r="B12" s="71"/>
      <c r="C12" s="42"/>
      <c r="E12" s="83"/>
      <c r="G12" s="205"/>
      <c r="I12" s="282" t="s">
        <v>245</v>
      </c>
      <c r="J12" s="281"/>
      <c r="K12" s="281"/>
      <c r="L12" s="281"/>
      <c r="M12" s="281"/>
      <c r="N12" s="281"/>
      <c r="O12" s="281"/>
      <c r="P12" s="281"/>
    </row>
    <row r="13" spans="1:17" s="5" customFormat="1" ht="20.25" x14ac:dyDescent="0.3">
      <c r="A13" s="4"/>
      <c r="B13" s="72"/>
      <c r="C13" s="6"/>
      <c r="D13" s="4"/>
      <c r="E13" s="84"/>
      <c r="F13" s="4"/>
      <c r="G13" s="7"/>
      <c r="H13" s="4"/>
      <c r="I13" s="8"/>
      <c r="J13" s="11"/>
      <c r="K13" s="8"/>
      <c r="L13" s="7"/>
      <c r="M13" s="7"/>
      <c r="N13" s="7"/>
      <c r="O13" s="4"/>
    </row>
    <row r="14" spans="1:17" s="41" customFormat="1" ht="27" x14ac:dyDescent="0.4">
      <c r="B14" s="73"/>
      <c r="C14" s="42"/>
      <c r="E14" s="83"/>
      <c r="I14" s="280" t="s">
        <v>246</v>
      </c>
      <c r="J14" s="281"/>
      <c r="K14" s="281"/>
      <c r="L14" s="281"/>
      <c r="M14" s="281"/>
      <c r="N14" s="281"/>
    </row>
    <row r="15" spans="1:17" s="41" customFormat="1" ht="26.25" x14ac:dyDescent="0.4">
      <c r="B15" s="73"/>
      <c r="C15" s="42"/>
      <c r="E15" s="83"/>
      <c r="K15" s="33"/>
      <c r="L15" s="33"/>
      <c r="M15" s="33"/>
      <c r="N15" s="33"/>
    </row>
    <row r="16" spans="1:17" s="44" customFormat="1" ht="37.5" x14ac:dyDescent="0.5">
      <c r="B16" s="259" t="s">
        <v>102</v>
      </c>
      <c r="C16" s="259"/>
      <c r="D16" s="259"/>
      <c r="E16" s="259"/>
      <c r="F16" s="259"/>
      <c r="G16" s="259"/>
      <c r="H16" s="259"/>
      <c r="I16" s="259"/>
      <c r="J16" s="259"/>
    </row>
    <row r="17" spans="1:186" s="5" customFormat="1" ht="21" customHeight="1" x14ac:dyDescent="0.25">
      <c r="B17" s="74"/>
      <c r="C17" s="63"/>
      <c r="D17" s="40"/>
      <c r="E17" s="85"/>
      <c r="F17" s="40"/>
      <c r="G17" s="40"/>
      <c r="H17" s="40"/>
      <c r="I17" s="40"/>
      <c r="J17" s="40"/>
    </row>
    <row r="18" spans="1:186" s="18" customFormat="1" ht="42.95" customHeight="1" x14ac:dyDescent="0.25">
      <c r="A18" s="15"/>
      <c r="B18" s="274" t="s">
        <v>3</v>
      </c>
      <c r="C18" s="270" t="s">
        <v>4</v>
      </c>
      <c r="D18" s="270" t="s">
        <v>5</v>
      </c>
      <c r="E18" s="270"/>
      <c r="F18" s="270" t="s">
        <v>7</v>
      </c>
      <c r="G18" s="270"/>
      <c r="H18" s="270" t="s">
        <v>103</v>
      </c>
      <c r="I18" s="270" t="s">
        <v>7</v>
      </c>
      <c r="J18" s="270"/>
      <c r="K18" s="270" t="s">
        <v>7</v>
      </c>
      <c r="L18" s="270" t="s">
        <v>104</v>
      </c>
      <c r="M18" s="270"/>
      <c r="N18" s="270" t="s">
        <v>7</v>
      </c>
      <c r="O18" s="270"/>
      <c r="P18" s="270" t="s">
        <v>7</v>
      </c>
      <c r="Q18" s="270" t="s">
        <v>7</v>
      </c>
      <c r="R18" s="270" t="s">
        <v>105</v>
      </c>
      <c r="S18" s="270"/>
      <c r="T18" s="291"/>
      <c r="U18" s="291"/>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row>
    <row r="19" spans="1:186" s="18" customFormat="1" ht="163.5" customHeight="1" x14ac:dyDescent="0.25">
      <c r="A19" s="15"/>
      <c r="B19" s="274" t="s">
        <v>7</v>
      </c>
      <c r="C19" s="270" t="s">
        <v>7</v>
      </c>
      <c r="D19" s="19" t="s">
        <v>106</v>
      </c>
      <c r="E19" s="86" t="s">
        <v>9</v>
      </c>
      <c r="F19" s="19" t="s">
        <v>10</v>
      </c>
      <c r="G19" s="19" t="s">
        <v>107</v>
      </c>
      <c r="H19" s="19" t="s">
        <v>108</v>
      </c>
      <c r="I19" s="19" t="s">
        <v>13</v>
      </c>
      <c r="J19" s="19" t="s">
        <v>109</v>
      </c>
      <c r="K19" s="19" t="s">
        <v>110</v>
      </c>
      <c r="L19" s="19" t="s">
        <v>111</v>
      </c>
      <c r="M19" s="19" t="s">
        <v>112</v>
      </c>
      <c r="N19" s="19" t="s">
        <v>113</v>
      </c>
      <c r="O19" s="19" t="s">
        <v>21</v>
      </c>
      <c r="P19" s="19" t="s">
        <v>114</v>
      </c>
      <c r="Q19" s="19" t="s">
        <v>115</v>
      </c>
      <c r="R19" s="19" t="s">
        <v>116</v>
      </c>
      <c r="S19" s="19" t="s">
        <v>26</v>
      </c>
      <c r="T19" s="19" t="s">
        <v>117</v>
      </c>
      <c r="U19" s="19" t="s">
        <v>28</v>
      </c>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row>
    <row r="20" spans="1:186" s="56" customFormat="1" ht="62.25" customHeight="1" x14ac:dyDescent="0.35">
      <c r="A20" s="57"/>
      <c r="B20" s="283" t="s">
        <v>185</v>
      </c>
      <c r="C20" s="284"/>
      <c r="D20" s="284"/>
      <c r="E20" s="284"/>
      <c r="F20" s="284"/>
      <c r="G20" s="284"/>
      <c r="H20" s="284"/>
      <c r="I20" s="284"/>
      <c r="J20" s="284"/>
      <c r="K20" s="284"/>
      <c r="L20" s="284"/>
      <c r="M20" s="284"/>
      <c r="N20" s="284"/>
      <c r="O20" s="284"/>
      <c r="P20" s="284"/>
      <c r="Q20" s="284"/>
      <c r="R20" s="284"/>
      <c r="S20" s="284"/>
      <c r="T20" s="284"/>
      <c r="U20" s="285"/>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c r="DA20" s="57"/>
      <c r="DB20" s="57"/>
      <c r="DC20" s="57"/>
      <c r="DD20" s="57"/>
      <c r="DE20" s="57"/>
      <c r="DF20" s="57"/>
      <c r="DG20" s="57"/>
      <c r="DH20" s="57"/>
      <c r="DI20" s="57"/>
      <c r="DJ20" s="57"/>
      <c r="DK20" s="57"/>
      <c r="DL20" s="57"/>
      <c r="DM20" s="57"/>
      <c r="DN20" s="57"/>
      <c r="DO20" s="57"/>
      <c r="DP20" s="57"/>
      <c r="DQ20" s="57"/>
      <c r="DR20" s="57"/>
      <c r="DS20" s="57"/>
      <c r="DT20" s="57"/>
      <c r="DU20" s="57"/>
      <c r="DV20" s="57"/>
      <c r="DW20" s="57"/>
      <c r="DX20" s="57"/>
      <c r="DY20" s="57"/>
      <c r="DZ20" s="57"/>
      <c r="EA20" s="57"/>
      <c r="EB20" s="57"/>
      <c r="EC20" s="57"/>
      <c r="ED20" s="57"/>
      <c r="EE20" s="57"/>
      <c r="EF20" s="57"/>
      <c r="EG20" s="57"/>
      <c r="EH20" s="57"/>
      <c r="EI20" s="57"/>
      <c r="EJ20" s="57"/>
      <c r="EK20" s="57"/>
      <c r="EL20" s="57"/>
      <c r="EM20" s="57"/>
      <c r="EN20" s="57"/>
      <c r="EO20" s="57"/>
      <c r="EP20" s="57"/>
      <c r="EQ20" s="57"/>
      <c r="ER20" s="57"/>
      <c r="ES20" s="57"/>
      <c r="ET20" s="57"/>
      <c r="EU20" s="57"/>
      <c r="EV20" s="57"/>
      <c r="EW20" s="57"/>
      <c r="EX20" s="57"/>
      <c r="EY20" s="57"/>
      <c r="EZ20" s="57"/>
      <c r="FA20" s="57"/>
      <c r="FB20" s="57"/>
      <c r="FC20" s="57"/>
      <c r="FD20" s="57"/>
      <c r="FE20" s="57"/>
      <c r="FF20" s="57"/>
      <c r="FG20" s="57"/>
      <c r="FH20" s="57"/>
      <c r="FI20" s="57"/>
      <c r="FJ20" s="57"/>
      <c r="FK20" s="57"/>
      <c r="FL20" s="57"/>
      <c r="FM20" s="57"/>
      <c r="FN20" s="57"/>
      <c r="FO20" s="57"/>
      <c r="FP20" s="57"/>
      <c r="FQ20" s="57"/>
      <c r="FR20" s="57"/>
      <c r="FS20" s="57"/>
      <c r="FT20" s="57"/>
      <c r="FU20" s="57"/>
      <c r="FV20" s="57"/>
      <c r="FW20" s="57"/>
      <c r="FX20" s="57"/>
      <c r="FY20" s="57"/>
      <c r="FZ20" s="57"/>
      <c r="GA20" s="57"/>
      <c r="GB20" s="57"/>
      <c r="GC20" s="57"/>
      <c r="GD20" s="57"/>
    </row>
    <row r="21" spans="1:186" s="58" customFormat="1" ht="78.75" customHeight="1" x14ac:dyDescent="0.3">
      <c r="B21" s="75">
        <v>1</v>
      </c>
      <c r="C21" s="140" t="s">
        <v>180</v>
      </c>
      <c r="D21" s="59" t="s">
        <v>231</v>
      </c>
      <c r="E21" s="81">
        <v>44965452018</v>
      </c>
      <c r="F21" s="135" t="s">
        <v>181</v>
      </c>
      <c r="G21" s="79">
        <v>46063</v>
      </c>
      <c r="H21" s="79">
        <f>G21+14</f>
        <v>46077</v>
      </c>
      <c r="I21" s="79">
        <f>H21+7</f>
        <v>46084</v>
      </c>
      <c r="J21" s="79">
        <f>I21+2</f>
        <v>46086</v>
      </c>
      <c r="K21" s="79">
        <f>J21+1</f>
        <v>46087</v>
      </c>
      <c r="L21" s="79">
        <f>K21+2</f>
        <v>46089</v>
      </c>
      <c r="M21" s="79">
        <f>L21+60</f>
        <v>46149</v>
      </c>
      <c r="N21" s="79">
        <f>M21+0</f>
        <v>46149</v>
      </c>
      <c r="O21" s="79">
        <f>N21+20</f>
        <v>46169</v>
      </c>
      <c r="P21" s="79">
        <f>O21+1</f>
        <v>46170</v>
      </c>
      <c r="Q21" s="79">
        <f>P21+7</f>
        <v>46177</v>
      </c>
      <c r="R21" s="79">
        <f>Q21+1</f>
        <v>46178</v>
      </c>
      <c r="S21" s="79">
        <f>R21+10</f>
        <v>46188</v>
      </c>
      <c r="T21" s="79">
        <f>S21+5</f>
        <v>46193</v>
      </c>
      <c r="U21" s="79">
        <f>T21+9</f>
        <v>46202</v>
      </c>
    </row>
    <row r="22" spans="1:186" s="58" customFormat="1" ht="94.5" customHeight="1" x14ac:dyDescent="0.3">
      <c r="B22" s="75">
        <v>2</v>
      </c>
      <c r="C22" s="140" t="s">
        <v>182</v>
      </c>
      <c r="D22" s="59" t="s">
        <v>118</v>
      </c>
      <c r="E22" s="81" t="s">
        <v>183</v>
      </c>
      <c r="F22" s="135" t="s">
        <v>184</v>
      </c>
      <c r="G22" s="79" t="s">
        <v>30</v>
      </c>
      <c r="H22" s="79" t="s">
        <v>30</v>
      </c>
      <c r="I22" s="79" t="s">
        <v>30</v>
      </c>
      <c r="J22" s="79" t="s">
        <v>30</v>
      </c>
      <c r="K22" s="79" t="s">
        <v>30</v>
      </c>
      <c r="L22" s="79" t="s">
        <v>30</v>
      </c>
      <c r="M22" s="79" t="s">
        <v>30</v>
      </c>
      <c r="N22" s="79" t="s">
        <v>30</v>
      </c>
      <c r="O22" s="79" t="s">
        <v>30</v>
      </c>
      <c r="P22" s="79" t="s">
        <v>30</v>
      </c>
      <c r="Q22" s="79" t="s">
        <v>30</v>
      </c>
      <c r="R22" s="79" t="s">
        <v>30</v>
      </c>
      <c r="S22" s="79">
        <v>46100</v>
      </c>
      <c r="T22" s="79">
        <f>S22+10</f>
        <v>46110</v>
      </c>
      <c r="U22" s="79">
        <f>T22+9</f>
        <v>46119</v>
      </c>
    </row>
    <row r="23" spans="1:186" s="58" customFormat="1" ht="89.25" customHeight="1" x14ac:dyDescent="0.3">
      <c r="B23" s="75">
        <v>3</v>
      </c>
      <c r="C23" s="140" t="s">
        <v>228</v>
      </c>
      <c r="D23" s="59" t="s">
        <v>80</v>
      </c>
      <c r="E23" s="81" t="s">
        <v>32</v>
      </c>
      <c r="F23" s="135" t="s">
        <v>82</v>
      </c>
      <c r="G23" s="79" t="s">
        <v>30</v>
      </c>
      <c r="H23" s="79" t="s">
        <v>30</v>
      </c>
      <c r="I23" s="79" t="s">
        <v>30</v>
      </c>
      <c r="J23" s="79" t="s">
        <v>30</v>
      </c>
      <c r="K23" s="79" t="s">
        <v>30</v>
      </c>
      <c r="L23" s="79" t="s">
        <v>30</v>
      </c>
      <c r="M23" s="79" t="s">
        <v>30</v>
      </c>
      <c r="N23" s="79" t="s">
        <v>30</v>
      </c>
      <c r="O23" s="79" t="s">
        <v>30</v>
      </c>
      <c r="P23" s="79" t="s">
        <v>30</v>
      </c>
      <c r="Q23" s="79" t="s">
        <v>30</v>
      </c>
      <c r="R23" s="79" t="s">
        <v>30</v>
      </c>
      <c r="S23" s="79">
        <v>46100</v>
      </c>
      <c r="T23" s="79">
        <f>S23+10</f>
        <v>46110</v>
      </c>
      <c r="U23" s="79">
        <f>T23+9</f>
        <v>46119</v>
      </c>
    </row>
    <row r="24" spans="1:186" s="58" customFormat="1" ht="78.75" customHeight="1" x14ac:dyDescent="0.3">
      <c r="B24" s="75">
        <v>4</v>
      </c>
      <c r="C24" s="140" t="s">
        <v>186</v>
      </c>
      <c r="D24" s="59" t="s">
        <v>230</v>
      </c>
      <c r="E24" s="81" t="s">
        <v>32</v>
      </c>
      <c r="F24" s="135" t="s">
        <v>33</v>
      </c>
      <c r="G24" s="79">
        <v>46073</v>
      </c>
      <c r="H24" s="79">
        <f>G24+14</f>
        <v>46087</v>
      </c>
      <c r="I24" s="79">
        <f t="shared" ref="I24:I25" si="0">H24+7</f>
        <v>46094</v>
      </c>
      <c r="J24" s="79">
        <f t="shared" ref="J24:J25" si="1">I24+2</f>
        <v>46096</v>
      </c>
      <c r="K24" s="79">
        <f>J24+1</f>
        <v>46097</v>
      </c>
      <c r="L24" s="79">
        <f t="shared" ref="L24:L25" si="2">K24+2</f>
        <v>46099</v>
      </c>
      <c r="M24" s="79">
        <f t="shared" ref="M24:M25" si="3">L24+30</f>
        <v>46129</v>
      </c>
      <c r="N24" s="79">
        <f t="shared" ref="N24:N25" si="4">M24+0</f>
        <v>46129</v>
      </c>
      <c r="O24" s="79">
        <f t="shared" ref="O24:O25" si="5">N24+10</f>
        <v>46139</v>
      </c>
      <c r="P24" s="79">
        <f t="shared" ref="P24:P25" si="6">O24+1</f>
        <v>46140</v>
      </c>
      <c r="Q24" s="79">
        <f t="shared" ref="Q24:Q25" si="7">P24+7</f>
        <v>46147</v>
      </c>
      <c r="R24" s="79">
        <f t="shared" ref="R24:R25" si="8">Q24+1</f>
        <v>46148</v>
      </c>
      <c r="S24" s="79">
        <f t="shared" ref="S24:S25" si="9">R24+10</f>
        <v>46158</v>
      </c>
      <c r="T24" s="79">
        <f t="shared" ref="T24:T25" si="10">S24+5</f>
        <v>46163</v>
      </c>
      <c r="U24" s="79">
        <f t="shared" ref="U24:U25" si="11">T24+9</f>
        <v>46172</v>
      </c>
    </row>
    <row r="25" spans="1:186" s="58" customFormat="1" ht="77.25" customHeight="1" x14ac:dyDescent="0.3">
      <c r="B25" s="75">
        <v>5</v>
      </c>
      <c r="C25" s="140" t="s">
        <v>187</v>
      </c>
      <c r="D25" s="59" t="s">
        <v>230</v>
      </c>
      <c r="E25" s="81">
        <v>1500000000</v>
      </c>
      <c r="F25" s="135" t="s">
        <v>33</v>
      </c>
      <c r="G25" s="79">
        <v>46073</v>
      </c>
      <c r="H25" s="79">
        <f t="shared" ref="H25" si="12">G25+14</f>
        <v>46087</v>
      </c>
      <c r="I25" s="79">
        <f t="shared" si="0"/>
        <v>46094</v>
      </c>
      <c r="J25" s="79">
        <f t="shared" si="1"/>
        <v>46096</v>
      </c>
      <c r="K25" s="79">
        <f t="shared" ref="K25" si="13">J25+1</f>
        <v>46097</v>
      </c>
      <c r="L25" s="79">
        <f t="shared" si="2"/>
        <v>46099</v>
      </c>
      <c r="M25" s="79">
        <f t="shared" si="3"/>
        <v>46129</v>
      </c>
      <c r="N25" s="79">
        <f t="shared" si="4"/>
        <v>46129</v>
      </c>
      <c r="O25" s="79">
        <f t="shared" si="5"/>
        <v>46139</v>
      </c>
      <c r="P25" s="79">
        <f t="shared" si="6"/>
        <v>46140</v>
      </c>
      <c r="Q25" s="79">
        <f t="shared" si="7"/>
        <v>46147</v>
      </c>
      <c r="R25" s="79">
        <f t="shared" si="8"/>
        <v>46148</v>
      </c>
      <c r="S25" s="79">
        <f t="shared" si="9"/>
        <v>46158</v>
      </c>
      <c r="T25" s="79">
        <f t="shared" si="10"/>
        <v>46163</v>
      </c>
      <c r="U25" s="79">
        <f t="shared" si="11"/>
        <v>46172</v>
      </c>
    </row>
    <row r="26" spans="1:186" s="58" customFormat="1" ht="66.75" customHeight="1" x14ac:dyDescent="0.3">
      <c r="B26" s="283" t="s">
        <v>29</v>
      </c>
      <c r="C26" s="284"/>
      <c r="D26" s="284"/>
      <c r="E26" s="284"/>
      <c r="F26" s="284"/>
      <c r="G26" s="284"/>
      <c r="H26" s="284"/>
      <c r="I26" s="284"/>
      <c r="J26" s="284"/>
      <c r="K26" s="284"/>
      <c r="L26" s="284"/>
      <c r="M26" s="284"/>
      <c r="N26" s="284"/>
      <c r="O26" s="284"/>
      <c r="P26" s="284"/>
      <c r="Q26" s="284"/>
      <c r="R26" s="284"/>
      <c r="S26" s="284"/>
      <c r="T26" s="284"/>
      <c r="U26" s="285"/>
    </row>
    <row r="27" spans="1:186" s="58" customFormat="1" ht="66.75" customHeight="1" x14ac:dyDescent="0.3">
      <c r="B27" s="117">
        <v>6</v>
      </c>
      <c r="C27" s="150" t="s">
        <v>188</v>
      </c>
      <c r="D27" s="137" t="s">
        <v>230</v>
      </c>
      <c r="E27" s="138">
        <v>7210730100</v>
      </c>
      <c r="F27" s="139" t="s">
        <v>119</v>
      </c>
      <c r="G27" s="79">
        <v>46077</v>
      </c>
      <c r="H27" s="79">
        <f>G27+14</f>
        <v>46091</v>
      </c>
      <c r="I27" s="79">
        <f>H27+7</f>
        <v>46098</v>
      </c>
      <c r="J27" s="79">
        <f>I27+2</f>
        <v>46100</v>
      </c>
      <c r="K27" s="79">
        <f>J27+1</f>
        <v>46101</v>
      </c>
      <c r="L27" s="79">
        <f>K27+2</f>
        <v>46103</v>
      </c>
      <c r="M27" s="79">
        <f>L27+30</f>
        <v>46133</v>
      </c>
      <c r="N27" s="79">
        <f>M27+0</f>
        <v>46133</v>
      </c>
      <c r="O27" s="79">
        <f>N27+10</f>
        <v>46143</v>
      </c>
      <c r="P27" s="79">
        <f>O27+1</f>
        <v>46144</v>
      </c>
      <c r="Q27" s="79">
        <f>P27+7</f>
        <v>46151</v>
      </c>
      <c r="R27" s="79">
        <f>Q27+1</f>
        <v>46152</v>
      </c>
      <c r="S27" s="79">
        <f>R27+10</f>
        <v>46162</v>
      </c>
      <c r="T27" s="79">
        <f>S27+5</f>
        <v>46167</v>
      </c>
      <c r="U27" s="79">
        <f>T27+9</f>
        <v>46176</v>
      </c>
    </row>
    <row r="28" spans="1:186" s="58" customFormat="1" ht="63.75" customHeight="1" x14ac:dyDescent="0.3">
      <c r="B28" s="283" t="s">
        <v>147</v>
      </c>
      <c r="C28" s="284"/>
      <c r="D28" s="284"/>
      <c r="E28" s="284"/>
      <c r="F28" s="284"/>
      <c r="G28" s="284"/>
      <c r="H28" s="284"/>
      <c r="I28" s="284"/>
      <c r="J28" s="284"/>
      <c r="K28" s="284"/>
      <c r="L28" s="284"/>
      <c r="M28" s="284"/>
      <c r="N28" s="284"/>
      <c r="O28" s="284"/>
      <c r="P28" s="284"/>
      <c r="Q28" s="284"/>
      <c r="R28" s="284"/>
      <c r="S28" s="284"/>
      <c r="T28" s="284"/>
      <c r="U28" s="285"/>
    </row>
    <row r="29" spans="1:186" s="58" customFormat="1" ht="75" customHeight="1" x14ac:dyDescent="0.3">
      <c r="A29" s="215"/>
      <c r="B29" s="75">
        <v>7</v>
      </c>
      <c r="C29" s="140" t="s">
        <v>189</v>
      </c>
      <c r="D29" s="59" t="s">
        <v>230</v>
      </c>
      <c r="E29" s="81" t="s">
        <v>32</v>
      </c>
      <c r="F29" s="135" t="s">
        <v>33</v>
      </c>
      <c r="G29" s="79">
        <v>46198</v>
      </c>
      <c r="H29" s="79">
        <f>G29+14</f>
        <v>46212</v>
      </c>
      <c r="I29" s="79">
        <f>H29+7</f>
        <v>46219</v>
      </c>
      <c r="J29" s="79">
        <f>I29+2</f>
        <v>46221</v>
      </c>
      <c r="K29" s="79">
        <f>J29+1</f>
        <v>46222</v>
      </c>
      <c r="L29" s="79">
        <f>K29+2</f>
        <v>46224</v>
      </c>
      <c r="M29" s="79">
        <f>L29+30</f>
        <v>46254</v>
      </c>
      <c r="N29" s="79">
        <f>M29+0</f>
        <v>46254</v>
      </c>
      <c r="O29" s="79">
        <f>N29+10</f>
        <v>46264</v>
      </c>
      <c r="P29" s="79">
        <f>O29+1</f>
        <v>46265</v>
      </c>
      <c r="Q29" s="79">
        <f>P29+7</f>
        <v>46272</v>
      </c>
      <c r="R29" s="79">
        <f>Q29+1</f>
        <v>46273</v>
      </c>
      <c r="S29" s="79">
        <f>R29+10</f>
        <v>46283</v>
      </c>
      <c r="T29" s="79">
        <f>S29+5</f>
        <v>46288</v>
      </c>
      <c r="U29" s="79">
        <f>T29+9</f>
        <v>46297</v>
      </c>
    </row>
    <row r="30" spans="1:186" s="56" customFormat="1" ht="54.75" customHeight="1" x14ac:dyDescent="0.35">
      <c r="A30" s="57"/>
      <c r="B30" s="283" t="s">
        <v>31</v>
      </c>
      <c r="C30" s="286"/>
      <c r="D30" s="286"/>
      <c r="E30" s="286"/>
      <c r="F30" s="286"/>
      <c r="G30" s="286"/>
      <c r="H30" s="286"/>
      <c r="I30" s="286"/>
      <c r="J30" s="286"/>
      <c r="K30" s="286"/>
      <c r="L30" s="286"/>
      <c r="M30" s="286"/>
      <c r="N30" s="286"/>
      <c r="O30" s="286"/>
      <c r="P30" s="286"/>
      <c r="Q30" s="286"/>
      <c r="R30" s="286"/>
      <c r="S30" s="286"/>
      <c r="T30" s="286"/>
      <c r="U30" s="28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7"/>
      <c r="EP30" s="57"/>
      <c r="EQ30" s="57"/>
      <c r="ER30" s="57"/>
      <c r="ES30" s="57"/>
      <c r="ET30" s="57"/>
      <c r="EU30" s="57"/>
      <c r="EV30" s="57"/>
      <c r="EW30" s="57"/>
      <c r="EX30" s="57"/>
      <c r="EY30" s="57"/>
      <c r="EZ30" s="57"/>
      <c r="FA30" s="57"/>
      <c r="FB30" s="57"/>
      <c r="FC30" s="57"/>
      <c r="FD30" s="57"/>
      <c r="FE30" s="57"/>
      <c r="FF30" s="57"/>
      <c r="FG30" s="57"/>
      <c r="FH30" s="57"/>
      <c r="FI30" s="57"/>
      <c r="FJ30" s="57"/>
      <c r="FK30" s="57"/>
      <c r="FL30" s="57"/>
      <c r="FM30" s="57"/>
      <c r="FN30" s="57"/>
      <c r="FO30" s="57"/>
      <c r="FP30" s="57"/>
      <c r="FQ30" s="57"/>
      <c r="FR30" s="57"/>
      <c r="FS30" s="57"/>
      <c r="FT30" s="57"/>
      <c r="FU30" s="57"/>
      <c r="FV30" s="57"/>
      <c r="FW30" s="57"/>
      <c r="FX30" s="57"/>
      <c r="FY30" s="57"/>
      <c r="FZ30" s="57"/>
      <c r="GA30" s="57"/>
      <c r="GB30" s="57"/>
      <c r="GC30" s="57"/>
      <c r="GD30" s="57"/>
    </row>
    <row r="31" spans="1:186" s="58" customFormat="1" ht="69" customHeight="1" x14ac:dyDescent="0.3">
      <c r="B31" s="117">
        <v>8</v>
      </c>
      <c r="C31" s="151" t="s">
        <v>194</v>
      </c>
      <c r="D31" s="137" t="s">
        <v>232</v>
      </c>
      <c r="E31" s="138">
        <v>55000000000</v>
      </c>
      <c r="F31" s="138" t="s">
        <v>33</v>
      </c>
      <c r="G31" s="118" t="s">
        <v>30</v>
      </c>
      <c r="H31" s="118" t="s">
        <v>30</v>
      </c>
      <c r="I31" s="118" t="s">
        <v>30</v>
      </c>
      <c r="J31" s="118" t="s">
        <v>30</v>
      </c>
      <c r="K31" s="118" t="s">
        <v>30</v>
      </c>
      <c r="L31" s="118" t="s">
        <v>30</v>
      </c>
      <c r="M31" s="118" t="s">
        <v>30</v>
      </c>
      <c r="N31" s="118" t="s">
        <v>30</v>
      </c>
      <c r="O31" s="118" t="s">
        <v>30</v>
      </c>
      <c r="P31" s="118" t="s">
        <v>30</v>
      </c>
      <c r="Q31" s="118" t="s">
        <v>30</v>
      </c>
      <c r="R31" s="118" t="s">
        <v>30</v>
      </c>
      <c r="S31" s="118">
        <v>46068</v>
      </c>
      <c r="T31" s="118">
        <f>S31+10</f>
        <v>46078</v>
      </c>
      <c r="U31" s="118">
        <f>T31+9</f>
        <v>46087</v>
      </c>
    </row>
    <row r="32" spans="1:186" s="58" customFormat="1" ht="117.75" customHeight="1" x14ac:dyDescent="0.3">
      <c r="A32" s="215"/>
      <c r="B32" s="75">
        <v>9</v>
      </c>
      <c r="C32" s="204" t="s">
        <v>193</v>
      </c>
      <c r="D32" s="59" t="s">
        <v>243</v>
      </c>
      <c r="E32" s="81">
        <v>65000000000</v>
      </c>
      <c r="F32" s="81" t="s">
        <v>33</v>
      </c>
      <c r="G32" s="118" t="s">
        <v>30</v>
      </c>
      <c r="H32" s="118" t="s">
        <v>30</v>
      </c>
      <c r="I32" s="118" t="s">
        <v>30</v>
      </c>
      <c r="J32" s="118" t="s">
        <v>30</v>
      </c>
      <c r="K32" s="118" t="s">
        <v>30</v>
      </c>
      <c r="L32" s="118" t="s">
        <v>30</v>
      </c>
      <c r="M32" s="118" t="s">
        <v>30</v>
      </c>
      <c r="N32" s="118" t="s">
        <v>30</v>
      </c>
      <c r="O32" s="118" t="s">
        <v>30</v>
      </c>
      <c r="P32" s="118" t="s">
        <v>30</v>
      </c>
      <c r="Q32" s="118" t="s">
        <v>30</v>
      </c>
      <c r="R32" s="118" t="s">
        <v>30</v>
      </c>
      <c r="S32" s="118">
        <v>46068</v>
      </c>
      <c r="T32" s="118">
        <f>S32+10</f>
        <v>46078</v>
      </c>
      <c r="U32" s="118">
        <f>T32+9</f>
        <v>46087</v>
      </c>
    </row>
    <row r="33" spans="1:186" s="58" customFormat="1" ht="62.25" customHeight="1" x14ac:dyDescent="0.3">
      <c r="B33" s="75">
        <v>10</v>
      </c>
      <c r="C33" s="204" t="s">
        <v>192</v>
      </c>
      <c r="D33" s="59" t="s">
        <v>230</v>
      </c>
      <c r="E33" s="81">
        <v>1627213700</v>
      </c>
      <c r="F33" s="81" t="s">
        <v>33</v>
      </c>
      <c r="G33" s="79">
        <v>46082</v>
      </c>
      <c r="H33" s="79">
        <f>G33+14</f>
        <v>46096</v>
      </c>
      <c r="I33" s="79">
        <f>H33+7</f>
        <v>46103</v>
      </c>
      <c r="J33" s="79">
        <f>J34</f>
        <v>46105</v>
      </c>
      <c r="K33" s="79">
        <f>J33+1</f>
        <v>46106</v>
      </c>
      <c r="L33" s="79">
        <f>K33+2</f>
        <v>46108</v>
      </c>
      <c r="M33" s="79">
        <f>L33+30</f>
        <v>46138</v>
      </c>
      <c r="N33" s="79">
        <f>M33+0</f>
        <v>46138</v>
      </c>
      <c r="O33" s="79">
        <f>N33+10</f>
        <v>46148</v>
      </c>
      <c r="P33" s="79">
        <f>O33+1</f>
        <v>46149</v>
      </c>
      <c r="Q33" s="79">
        <f>P33+7</f>
        <v>46156</v>
      </c>
      <c r="R33" s="79">
        <f>Q33+1</f>
        <v>46157</v>
      </c>
      <c r="S33" s="79">
        <f>R33+10</f>
        <v>46167</v>
      </c>
      <c r="T33" s="79">
        <f>S33+5</f>
        <v>46172</v>
      </c>
      <c r="U33" s="79">
        <f>T33+9</f>
        <v>46181</v>
      </c>
    </row>
    <row r="34" spans="1:186" s="58" customFormat="1" ht="75" customHeight="1" x14ac:dyDescent="0.3">
      <c r="B34" s="75">
        <v>11</v>
      </c>
      <c r="C34" s="204" t="s">
        <v>191</v>
      </c>
      <c r="D34" s="59" t="s">
        <v>230</v>
      </c>
      <c r="E34" s="81">
        <v>7263565500</v>
      </c>
      <c r="F34" s="81" t="s">
        <v>33</v>
      </c>
      <c r="G34" s="79">
        <v>46082</v>
      </c>
      <c r="H34" s="79">
        <f>G34+14</f>
        <v>46096</v>
      </c>
      <c r="I34" s="79">
        <f>H34+7</f>
        <v>46103</v>
      </c>
      <c r="J34" s="79">
        <f>I34+2</f>
        <v>46105</v>
      </c>
      <c r="K34" s="79">
        <f>J34+1</f>
        <v>46106</v>
      </c>
      <c r="L34" s="79">
        <f>K34+2</f>
        <v>46108</v>
      </c>
      <c r="M34" s="79">
        <f>L34+30</f>
        <v>46138</v>
      </c>
      <c r="N34" s="79">
        <f>M34+0</f>
        <v>46138</v>
      </c>
      <c r="O34" s="79">
        <f>N34+10</f>
        <v>46148</v>
      </c>
      <c r="P34" s="79">
        <f>O34+1</f>
        <v>46149</v>
      </c>
      <c r="Q34" s="79">
        <f>P34+7</f>
        <v>46156</v>
      </c>
      <c r="R34" s="79">
        <f>Q34+1</f>
        <v>46157</v>
      </c>
      <c r="S34" s="79">
        <f>R34+10</f>
        <v>46167</v>
      </c>
      <c r="T34" s="79">
        <f>S34+5</f>
        <v>46172</v>
      </c>
      <c r="U34" s="79">
        <f>T34+9</f>
        <v>46181</v>
      </c>
    </row>
    <row r="35" spans="1:186" s="58" customFormat="1" ht="65.25" customHeight="1" x14ac:dyDescent="0.3">
      <c r="B35" s="75">
        <v>12</v>
      </c>
      <c r="C35" s="204" t="s">
        <v>190</v>
      </c>
      <c r="D35" s="59" t="s">
        <v>230</v>
      </c>
      <c r="E35" s="81">
        <v>6928468772</v>
      </c>
      <c r="F35" s="81" t="s">
        <v>33</v>
      </c>
      <c r="G35" s="79">
        <v>46082</v>
      </c>
      <c r="H35" s="79">
        <f>G35+14</f>
        <v>46096</v>
      </c>
      <c r="I35" s="79">
        <f>H35+7</f>
        <v>46103</v>
      </c>
      <c r="J35" s="79">
        <f>I35+2</f>
        <v>46105</v>
      </c>
      <c r="K35" s="79">
        <f>J35+1</f>
        <v>46106</v>
      </c>
      <c r="L35" s="79">
        <f>K35+2</f>
        <v>46108</v>
      </c>
      <c r="M35" s="79">
        <f>L35+30</f>
        <v>46138</v>
      </c>
      <c r="N35" s="79">
        <f>M35+0</f>
        <v>46138</v>
      </c>
      <c r="O35" s="79">
        <f>N35+10</f>
        <v>46148</v>
      </c>
      <c r="P35" s="79">
        <f>O35+1</f>
        <v>46149</v>
      </c>
      <c r="Q35" s="79">
        <f>P35+7</f>
        <v>46156</v>
      </c>
      <c r="R35" s="79">
        <f>Q35+1</f>
        <v>46157</v>
      </c>
      <c r="S35" s="79">
        <f>R35+10</f>
        <v>46167</v>
      </c>
      <c r="T35" s="79">
        <f>S35+5</f>
        <v>46172</v>
      </c>
      <c r="U35" s="79">
        <f>T35+9</f>
        <v>46181</v>
      </c>
    </row>
    <row r="36" spans="1:186" s="58" customFormat="1" ht="49.5" customHeight="1" x14ac:dyDescent="0.3">
      <c r="A36" s="90"/>
      <c r="B36" s="283" t="s">
        <v>151</v>
      </c>
      <c r="C36" s="286"/>
      <c r="D36" s="286"/>
      <c r="E36" s="286"/>
      <c r="F36" s="286"/>
      <c r="G36" s="286"/>
      <c r="H36" s="286"/>
      <c r="I36" s="286"/>
      <c r="J36" s="286"/>
      <c r="K36" s="286"/>
      <c r="L36" s="286"/>
      <c r="M36" s="286"/>
      <c r="N36" s="286"/>
      <c r="O36" s="286"/>
      <c r="P36" s="286"/>
      <c r="Q36" s="286"/>
      <c r="R36" s="286"/>
      <c r="S36" s="286"/>
      <c r="T36" s="286"/>
      <c r="U36" s="287"/>
      <c r="V36" s="92"/>
      <c r="W36" s="92"/>
      <c r="X36" s="92"/>
      <c r="Y36" s="92"/>
      <c r="Z36" s="92"/>
      <c r="AA36" s="92"/>
      <c r="AB36" s="92"/>
      <c r="AC36" s="92"/>
      <c r="AD36" s="92"/>
      <c r="AE36" s="92"/>
      <c r="AF36" s="92"/>
      <c r="AG36" s="92"/>
      <c r="AH36" s="92"/>
      <c r="AI36" s="92"/>
      <c r="AJ36" s="92"/>
      <c r="AK36" s="92"/>
      <c r="AL36" s="92"/>
      <c r="AM36" s="92"/>
      <c r="AN36" s="92"/>
      <c r="AO36" s="92"/>
      <c r="AP36" s="92"/>
      <c r="AQ36" s="92"/>
      <c r="AR36" s="92"/>
    </row>
    <row r="37" spans="1:186" s="80" customFormat="1" ht="74.25" customHeight="1" x14ac:dyDescent="0.25">
      <c r="B37" s="91">
        <v>13</v>
      </c>
      <c r="C37" s="152" t="s">
        <v>195</v>
      </c>
      <c r="D37" s="141" t="s">
        <v>196</v>
      </c>
      <c r="E37" s="142">
        <v>2257650459</v>
      </c>
      <c r="F37" s="141" t="s">
        <v>125</v>
      </c>
      <c r="G37" s="79">
        <v>45947</v>
      </c>
      <c r="H37" s="79">
        <f>G37+14</f>
        <v>45961</v>
      </c>
      <c r="I37" s="79">
        <f>H37+7</f>
        <v>45968</v>
      </c>
      <c r="J37" s="79">
        <f>I37+2</f>
        <v>45970</v>
      </c>
      <c r="K37" s="79">
        <f>J37+1</f>
        <v>45971</v>
      </c>
      <c r="L37" s="79">
        <f>K37+2</f>
        <v>45973</v>
      </c>
      <c r="M37" s="79">
        <f>L37+13</f>
        <v>45986</v>
      </c>
      <c r="N37" s="79">
        <f>M37+0</f>
        <v>45986</v>
      </c>
      <c r="O37" s="79">
        <f>N37+10</f>
        <v>45996</v>
      </c>
      <c r="P37" s="79">
        <f>O37+1</f>
        <v>45997</v>
      </c>
      <c r="Q37" s="79">
        <f>P37+7</f>
        <v>46004</v>
      </c>
      <c r="R37" s="79">
        <f>Q37+1</f>
        <v>46005</v>
      </c>
      <c r="S37" s="79">
        <f>R37+10</f>
        <v>46015</v>
      </c>
      <c r="T37" s="79">
        <f>S37+5</f>
        <v>46020</v>
      </c>
      <c r="U37" s="79">
        <f>T37+9</f>
        <v>46029</v>
      </c>
    </row>
    <row r="38" spans="1:186" s="58" customFormat="1" ht="46.5" customHeight="1" x14ac:dyDescent="0.3">
      <c r="B38" s="283" t="s">
        <v>34</v>
      </c>
      <c r="C38" s="286"/>
      <c r="D38" s="286"/>
      <c r="E38" s="286"/>
      <c r="F38" s="286"/>
      <c r="G38" s="286"/>
      <c r="H38" s="286"/>
      <c r="I38" s="286"/>
      <c r="J38" s="286"/>
      <c r="K38" s="286"/>
      <c r="L38" s="286"/>
      <c r="M38" s="286"/>
      <c r="N38" s="286"/>
      <c r="O38" s="286"/>
      <c r="P38" s="286"/>
      <c r="Q38" s="286"/>
      <c r="R38" s="286"/>
      <c r="S38" s="286"/>
      <c r="T38" s="286"/>
      <c r="U38" s="287"/>
    </row>
    <row r="39" spans="1:186" s="58" customFormat="1" ht="78.75" customHeight="1" x14ac:dyDescent="0.3">
      <c r="B39" s="75">
        <v>14</v>
      </c>
      <c r="C39" s="140" t="s">
        <v>197</v>
      </c>
      <c r="D39" s="59" t="s">
        <v>80</v>
      </c>
      <c r="E39" s="81" t="s">
        <v>32</v>
      </c>
      <c r="F39" s="59" t="s">
        <v>160</v>
      </c>
      <c r="G39" s="79" t="s">
        <v>30</v>
      </c>
      <c r="H39" s="79" t="s">
        <v>30</v>
      </c>
      <c r="I39" s="79" t="s">
        <v>30</v>
      </c>
      <c r="J39" s="79" t="s">
        <v>30</v>
      </c>
      <c r="K39" s="79" t="s">
        <v>30</v>
      </c>
      <c r="L39" s="79" t="s">
        <v>30</v>
      </c>
      <c r="M39" s="79" t="s">
        <v>30</v>
      </c>
      <c r="N39" s="79" t="s">
        <v>30</v>
      </c>
      <c r="O39" s="79" t="s">
        <v>30</v>
      </c>
      <c r="P39" s="79" t="s">
        <v>30</v>
      </c>
      <c r="Q39" s="79" t="s">
        <v>30</v>
      </c>
      <c r="R39" s="79" t="s">
        <v>30</v>
      </c>
      <c r="S39" s="79">
        <v>46091</v>
      </c>
      <c r="T39" s="79">
        <f>S39+10</f>
        <v>46101</v>
      </c>
      <c r="U39" s="79">
        <f>T39+9</f>
        <v>46110</v>
      </c>
    </row>
    <row r="40" spans="1:186" s="58" customFormat="1" ht="77.25" customHeight="1" x14ac:dyDescent="0.3">
      <c r="B40" s="75">
        <v>15</v>
      </c>
      <c r="C40" s="140" t="s">
        <v>198</v>
      </c>
      <c r="D40" s="59" t="s">
        <v>80</v>
      </c>
      <c r="E40" s="81" t="s">
        <v>32</v>
      </c>
      <c r="F40" s="59" t="s">
        <v>160</v>
      </c>
      <c r="G40" s="79" t="s">
        <v>30</v>
      </c>
      <c r="H40" s="79" t="s">
        <v>30</v>
      </c>
      <c r="I40" s="79" t="s">
        <v>30</v>
      </c>
      <c r="J40" s="79" t="s">
        <v>30</v>
      </c>
      <c r="K40" s="79" t="s">
        <v>30</v>
      </c>
      <c r="L40" s="79" t="s">
        <v>30</v>
      </c>
      <c r="M40" s="79" t="s">
        <v>30</v>
      </c>
      <c r="N40" s="79" t="s">
        <v>30</v>
      </c>
      <c r="O40" s="79" t="s">
        <v>30</v>
      </c>
      <c r="P40" s="79" t="s">
        <v>30</v>
      </c>
      <c r="Q40" s="79" t="s">
        <v>30</v>
      </c>
      <c r="R40" s="79" t="s">
        <v>30</v>
      </c>
      <c r="S40" s="79">
        <v>46091</v>
      </c>
      <c r="T40" s="79">
        <f>S40+10</f>
        <v>46101</v>
      </c>
      <c r="U40" s="79">
        <f t="shared" ref="U40:U41" si="14">T40+9</f>
        <v>46110</v>
      </c>
    </row>
    <row r="41" spans="1:186" s="58" customFormat="1" ht="80.25" customHeight="1" x14ac:dyDescent="0.3">
      <c r="B41" s="75">
        <v>16</v>
      </c>
      <c r="C41" s="140" t="s">
        <v>199</v>
      </c>
      <c r="D41" s="59" t="s">
        <v>80</v>
      </c>
      <c r="E41" s="81" t="s">
        <v>32</v>
      </c>
      <c r="F41" s="59" t="s">
        <v>160</v>
      </c>
      <c r="G41" s="79" t="s">
        <v>30</v>
      </c>
      <c r="H41" s="79" t="s">
        <v>30</v>
      </c>
      <c r="I41" s="79" t="s">
        <v>30</v>
      </c>
      <c r="J41" s="79" t="s">
        <v>30</v>
      </c>
      <c r="K41" s="79" t="s">
        <v>30</v>
      </c>
      <c r="L41" s="79" t="s">
        <v>30</v>
      </c>
      <c r="M41" s="79" t="s">
        <v>30</v>
      </c>
      <c r="N41" s="79" t="s">
        <v>30</v>
      </c>
      <c r="O41" s="79" t="s">
        <v>30</v>
      </c>
      <c r="P41" s="79" t="s">
        <v>30</v>
      </c>
      <c r="Q41" s="79" t="s">
        <v>30</v>
      </c>
      <c r="R41" s="79" t="s">
        <v>30</v>
      </c>
      <c r="S41" s="79">
        <v>46091</v>
      </c>
      <c r="T41" s="79">
        <f>S41+10</f>
        <v>46101</v>
      </c>
      <c r="U41" s="79">
        <f t="shared" si="14"/>
        <v>46110</v>
      </c>
    </row>
    <row r="42" spans="1:186" s="58" customFormat="1" ht="45" customHeight="1" x14ac:dyDescent="0.3">
      <c r="B42" s="283" t="s">
        <v>200</v>
      </c>
      <c r="C42" s="286"/>
      <c r="D42" s="286"/>
      <c r="E42" s="286"/>
      <c r="F42" s="286"/>
      <c r="G42" s="286"/>
      <c r="H42" s="286"/>
      <c r="I42" s="286"/>
      <c r="J42" s="286"/>
      <c r="K42" s="286"/>
      <c r="L42" s="286"/>
      <c r="M42" s="286"/>
      <c r="N42" s="286"/>
      <c r="O42" s="286"/>
      <c r="P42" s="286"/>
      <c r="Q42" s="286"/>
      <c r="R42" s="286"/>
      <c r="S42" s="286"/>
      <c r="T42" s="286"/>
      <c r="U42" s="287"/>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row>
    <row r="43" spans="1:186" s="58" customFormat="1" ht="70.5" customHeight="1" x14ac:dyDescent="0.3">
      <c r="B43" s="113">
        <v>17</v>
      </c>
      <c r="C43" s="140" t="s">
        <v>201</v>
      </c>
      <c r="D43" s="135" t="s">
        <v>230</v>
      </c>
      <c r="E43" s="81">
        <v>1622474210</v>
      </c>
      <c r="F43" s="135" t="s">
        <v>160</v>
      </c>
      <c r="G43" s="79">
        <v>46124</v>
      </c>
      <c r="H43" s="79">
        <f>G43+14</f>
        <v>46138</v>
      </c>
      <c r="I43" s="79">
        <f>H43+7</f>
        <v>46145</v>
      </c>
      <c r="J43" s="79">
        <f>I43+2</f>
        <v>46147</v>
      </c>
      <c r="K43" s="79">
        <f>J43+1</f>
        <v>46148</v>
      </c>
      <c r="L43" s="79">
        <f>K43+2</f>
        <v>46150</v>
      </c>
      <c r="M43" s="79">
        <f>L43+30</f>
        <v>46180</v>
      </c>
      <c r="N43" s="79">
        <f>M43+0</f>
        <v>46180</v>
      </c>
      <c r="O43" s="79">
        <f>N43+10</f>
        <v>46190</v>
      </c>
      <c r="P43" s="79">
        <f>O43+1</f>
        <v>46191</v>
      </c>
      <c r="Q43" s="79">
        <f>P43+7</f>
        <v>46198</v>
      </c>
      <c r="R43" s="79">
        <f>Q43+1</f>
        <v>46199</v>
      </c>
      <c r="S43" s="79">
        <f>R43+10</f>
        <v>46209</v>
      </c>
      <c r="T43" s="79">
        <f>S43+5</f>
        <v>46214</v>
      </c>
      <c r="U43" s="79">
        <f>T43+9</f>
        <v>46223</v>
      </c>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row>
    <row r="44" spans="1:186" s="58" customFormat="1" ht="70.5" customHeight="1" x14ac:dyDescent="0.3">
      <c r="B44" s="113">
        <v>18</v>
      </c>
      <c r="C44" s="140" t="s">
        <v>202</v>
      </c>
      <c r="D44" s="135" t="s">
        <v>80</v>
      </c>
      <c r="E44" s="81" t="s">
        <v>32</v>
      </c>
      <c r="F44" s="135" t="s">
        <v>160</v>
      </c>
      <c r="G44" s="79" t="s">
        <v>30</v>
      </c>
      <c r="H44" s="79" t="s">
        <v>30</v>
      </c>
      <c r="I44" s="79" t="s">
        <v>30</v>
      </c>
      <c r="J44" s="79" t="s">
        <v>30</v>
      </c>
      <c r="K44" s="79" t="s">
        <v>30</v>
      </c>
      <c r="L44" s="79" t="s">
        <v>30</v>
      </c>
      <c r="M44" s="79" t="s">
        <v>30</v>
      </c>
      <c r="N44" s="79" t="s">
        <v>30</v>
      </c>
      <c r="O44" s="79" t="s">
        <v>30</v>
      </c>
      <c r="P44" s="79" t="s">
        <v>30</v>
      </c>
      <c r="Q44" s="79" t="s">
        <v>30</v>
      </c>
      <c r="R44" s="79" t="s">
        <v>30</v>
      </c>
      <c r="S44" s="79">
        <v>46191</v>
      </c>
      <c r="T44" s="79">
        <f>S44+10</f>
        <v>46201</v>
      </c>
      <c r="U44" s="79">
        <f>T44+9</f>
        <v>46210</v>
      </c>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row>
    <row r="45" spans="1:186" s="58" customFormat="1" ht="70.5" customHeight="1" x14ac:dyDescent="0.3">
      <c r="B45" s="113">
        <v>19</v>
      </c>
      <c r="C45" s="140" t="s">
        <v>203</v>
      </c>
      <c r="D45" s="135" t="s">
        <v>80</v>
      </c>
      <c r="E45" s="81" t="s">
        <v>32</v>
      </c>
      <c r="F45" s="135" t="s">
        <v>160</v>
      </c>
      <c r="G45" s="79" t="s">
        <v>30</v>
      </c>
      <c r="H45" s="79" t="s">
        <v>30</v>
      </c>
      <c r="I45" s="79" t="s">
        <v>30</v>
      </c>
      <c r="J45" s="79" t="s">
        <v>30</v>
      </c>
      <c r="K45" s="79" t="s">
        <v>30</v>
      </c>
      <c r="L45" s="79" t="s">
        <v>30</v>
      </c>
      <c r="M45" s="79" t="s">
        <v>30</v>
      </c>
      <c r="N45" s="79" t="s">
        <v>30</v>
      </c>
      <c r="O45" s="79" t="s">
        <v>30</v>
      </c>
      <c r="P45" s="79" t="s">
        <v>30</v>
      </c>
      <c r="Q45" s="79" t="s">
        <v>30</v>
      </c>
      <c r="R45" s="79" t="s">
        <v>30</v>
      </c>
      <c r="S45" s="79">
        <v>46191</v>
      </c>
      <c r="T45" s="79">
        <f>S45+10</f>
        <v>46201</v>
      </c>
      <c r="U45" s="79">
        <f t="shared" ref="U45:U46" si="15">T45+9</f>
        <v>46210</v>
      </c>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row>
    <row r="46" spans="1:186" s="58" customFormat="1" ht="70.5" customHeight="1" x14ac:dyDescent="0.3">
      <c r="B46" s="113">
        <v>20</v>
      </c>
      <c r="C46" s="140" t="s">
        <v>204</v>
      </c>
      <c r="D46" s="135" t="s">
        <v>80</v>
      </c>
      <c r="E46" s="81" t="s">
        <v>32</v>
      </c>
      <c r="F46" s="135" t="s">
        <v>160</v>
      </c>
      <c r="G46" s="79" t="s">
        <v>30</v>
      </c>
      <c r="H46" s="79" t="s">
        <v>30</v>
      </c>
      <c r="I46" s="79" t="s">
        <v>30</v>
      </c>
      <c r="J46" s="79" t="s">
        <v>30</v>
      </c>
      <c r="K46" s="79" t="s">
        <v>30</v>
      </c>
      <c r="L46" s="79" t="s">
        <v>30</v>
      </c>
      <c r="M46" s="79" t="s">
        <v>30</v>
      </c>
      <c r="N46" s="79" t="s">
        <v>30</v>
      </c>
      <c r="O46" s="79" t="s">
        <v>30</v>
      </c>
      <c r="P46" s="79" t="s">
        <v>30</v>
      </c>
      <c r="Q46" s="79" t="s">
        <v>30</v>
      </c>
      <c r="R46" s="79" t="s">
        <v>30</v>
      </c>
      <c r="S46" s="79">
        <v>46191</v>
      </c>
      <c r="T46" s="79">
        <f>S46+10</f>
        <v>46201</v>
      </c>
      <c r="U46" s="79">
        <f t="shared" si="15"/>
        <v>46210</v>
      </c>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row>
    <row r="47" spans="1:186" s="60" customFormat="1" ht="43.5" customHeight="1" x14ac:dyDescent="0.3">
      <c r="A47" s="58"/>
      <c r="B47" s="290" t="s">
        <v>205</v>
      </c>
      <c r="C47" s="286"/>
      <c r="D47" s="286"/>
      <c r="E47" s="286"/>
      <c r="F47" s="286"/>
      <c r="G47" s="286"/>
      <c r="H47" s="286"/>
      <c r="I47" s="286"/>
      <c r="J47" s="286"/>
      <c r="K47" s="286"/>
      <c r="L47" s="286"/>
      <c r="M47" s="286"/>
      <c r="N47" s="286"/>
      <c r="O47" s="286"/>
      <c r="P47" s="286"/>
      <c r="Q47" s="286"/>
      <c r="R47" s="286"/>
      <c r="S47" s="286"/>
      <c r="T47" s="286"/>
      <c r="U47" s="287"/>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58"/>
      <c r="FZ47" s="58"/>
      <c r="GA47" s="58"/>
      <c r="GB47" s="58"/>
      <c r="GC47" s="58"/>
      <c r="GD47" s="58"/>
    </row>
    <row r="48" spans="1:186" s="58" customFormat="1" ht="64.5" customHeight="1" x14ac:dyDescent="0.3">
      <c r="B48" s="75">
        <v>21</v>
      </c>
      <c r="C48" s="140" t="s">
        <v>206</v>
      </c>
      <c r="D48" s="59" t="s">
        <v>231</v>
      </c>
      <c r="E48" s="81">
        <v>18261415950</v>
      </c>
      <c r="F48" s="59" t="s">
        <v>207</v>
      </c>
      <c r="G48" s="79">
        <v>46115</v>
      </c>
      <c r="H48" s="79">
        <f>G48+14</f>
        <v>46129</v>
      </c>
      <c r="I48" s="79">
        <f>H48+7</f>
        <v>46136</v>
      </c>
      <c r="J48" s="79">
        <f>I48+2</f>
        <v>46138</v>
      </c>
      <c r="K48" s="79">
        <f>J48+1</f>
        <v>46139</v>
      </c>
      <c r="L48" s="79">
        <f>K48+2</f>
        <v>46141</v>
      </c>
      <c r="M48" s="79">
        <f>L48+60</f>
        <v>46201</v>
      </c>
      <c r="N48" s="79">
        <f>M48+0</f>
        <v>46201</v>
      </c>
      <c r="O48" s="79">
        <f>N48+15</f>
        <v>46216</v>
      </c>
      <c r="P48" s="79">
        <f>O48+1</f>
        <v>46217</v>
      </c>
      <c r="Q48" s="79">
        <f>P48+7</f>
        <v>46224</v>
      </c>
      <c r="R48" s="79">
        <f>Q48+1</f>
        <v>46225</v>
      </c>
      <c r="S48" s="79">
        <f>R48+10</f>
        <v>46235</v>
      </c>
      <c r="T48" s="79">
        <f>S48+5</f>
        <v>46240</v>
      </c>
      <c r="U48" s="79">
        <f>T48+9</f>
        <v>46249</v>
      </c>
    </row>
    <row r="49" spans="1:186" s="58" customFormat="1" ht="51" customHeight="1" x14ac:dyDescent="0.3">
      <c r="B49" s="283" t="s">
        <v>120</v>
      </c>
      <c r="C49" s="288"/>
      <c r="D49" s="288"/>
      <c r="E49" s="288"/>
      <c r="F49" s="288"/>
      <c r="G49" s="288"/>
      <c r="H49" s="288"/>
      <c r="I49" s="288"/>
      <c r="J49" s="288"/>
      <c r="K49" s="288"/>
      <c r="L49" s="288"/>
      <c r="M49" s="288"/>
      <c r="N49" s="288"/>
      <c r="O49" s="288"/>
      <c r="P49" s="288"/>
      <c r="Q49" s="288"/>
      <c r="R49" s="288"/>
      <c r="S49" s="288"/>
      <c r="T49" s="288"/>
      <c r="U49" s="289"/>
    </row>
    <row r="50" spans="1:186" s="58" customFormat="1" ht="61.5" customHeight="1" x14ac:dyDescent="0.3">
      <c r="B50" s="75">
        <v>22</v>
      </c>
      <c r="C50" s="143" t="s">
        <v>208</v>
      </c>
      <c r="D50" s="144" t="s">
        <v>231</v>
      </c>
      <c r="E50" s="81">
        <v>10000000000</v>
      </c>
      <c r="F50" s="59" t="s">
        <v>84</v>
      </c>
      <c r="G50" s="79">
        <v>45906</v>
      </c>
      <c r="H50" s="79">
        <f>G50+14</f>
        <v>45920</v>
      </c>
      <c r="I50" s="79">
        <f>H50+7</f>
        <v>45927</v>
      </c>
      <c r="J50" s="79">
        <f>I50+2</f>
        <v>45929</v>
      </c>
      <c r="K50" s="79">
        <f>J50+1</f>
        <v>45930</v>
      </c>
      <c r="L50" s="79">
        <f>K50+2</f>
        <v>45932</v>
      </c>
      <c r="M50" s="79">
        <f>L50+124</f>
        <v>46056</v>
      </c>
      <c r="N50" s="79">
        <f t="shared" ref="N50" si="16">M50+0</f>
        <v>46056</v>
      </c>
      <c r="O50" s="79">
        <f>N50+10</f>
        <v>46066</v>
      </c>
      <c r="P50" s="79">
        <f>O50+1</f>
        <v>46067</v>
      </c>
      <c r="Q50" s="79">
        <f>P50+7</f>
        <v>46074</v>
      </c>
      <c r="R50" s="79">
        <f>Q50+1</f>
        <v>46075</v>
      </c>
      <c r="S50" s="79">
        <f>R50+10</f>
        <v>46085</v>
      </c>
      <c r="T50" s="79">
        <f>S50+5</f>
        <v>46090</v>
      </c>
      <c r="U50" s="79">
        <f>T50+9</f>
        <v>46099</v>
      </c>
    </row>
    <row r="51" spans="1:186" s="58" customFormat="1" ht="51" customHeight="1" x14ac:dyDescent="0.3">
      <c r="B51" s="75">
        <v>23</v>
      </c>
      <c r="C51" s="143" t="s">
        <v>209</v>
      </c>
      <c r="D51" s="145" t="s">
        <v>80</v>
      </c>
      <c r="E51" s="81">
        <v>10000000</v>
      </c>
      <c r="F51" s="59" t="s">
        <v>84</v>
      </c>
      <c r="G51" s="79" t="s">
        <v>30</v>
      </c>
      <c r="H51" s="79" t="s">
        <v>30</v>
      </c>
      <c r="I51" s="79" t="s">
        <v>30</v>
      </c>
      <c r="J51" s="79" t="s">
        <v>30</v>
      </c>
      <c r="K51" s="79" t="s">
        <v>30</v>
      </c>
      <c r="L51" s="79" t="s">
        <v>30</v>
      </c>
      <c r="M51" s="79" t="s">
        <v>30</v>
      </c>
      <c r="N51" s="79" t="s">
        <v>30</v>
      </c>
      <c r="O51" s="79" t="s">
        <v>30</v>
      </c>
      <c r="P51" s="79" t="s">
        <v>30</v>
      </c>
      <c r="Q51" s="79" t="s">
        <v>30</v>
      </c>
      <c r="R51" s="79" t="s">
        <v>30</v>
      </c>
      <c r="S51" s="79">
        <v>45708</v>
      </c>
      <c r="T51" s="79">
        <f>S51+10</f>
        <v>45718</v>
      </c>
      <c r="U51" s="79">
        <f>T51+9</f>
        <v>45727</v>
      </c>
    </row>
    <row r="52" spans="1:186" s="60" customFormat="1" ht="46.5" customHeight="1" x14ac:dyDescent="0.3">
      <c r="A52" s="58"/>
      <c r="B52" s="283" t="s">
        <v>210</v>
      </c>
      <c r="C52" s="286"/>
      <c r="D52" s="286"/>
      <c r="E52" s="286"/>
      <c r="F52" s="286"/>
      <c r="G52" s="286"/>
      <c r="H52" s="286"/>
      <c r="I52" s="286"/>
      <c r="J52" s="286"/>
      <c r="K52" s="286"/>
      <c r="L52" s="286"/>
      <c r="M52" s="286"/>
      <c r="N52" s="286"/>
      <c r="O52" s="286"/>
      <c r="P52" s="286"/>
      <c r="Q52" s="286"/>
      <c r="R52" s="286"/>
      <c r="S52" s="286"/>
      <c r="T52" s="286"/>
      <c r="U52" s="287"/>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c r="FO52" s="58"/>
      <c r="FP52" s="58"/>
      <c r="FQ52" s="58"/>
      <c r="FR52" s="58"/>
      <c r="FS52" s="58"/>
      <c r="FT52" s="58"/>
      <c r="FU52" s="58"/>
      <c r="FV52" s="58"/>
      <c r="FW52" s="58"/>
      <c r="FX52" s="58"/>
      <c r="FY52" s="58"/>
      <c r="FZ52" s="58"/>
      <c r="GA52" s="58"/>
      <c r="GB52" s="58"/>
      <c r="GC52" s="58"/>
      <c r="GD52" s="58"/>
    </row>
    <row r="53" spans="1:186" s="58" customFormat="1" ht="70.5" customHeight="1" x14ac:dyDescent="0.3">
      <c r="B53" s="75">
        <v>24</v>
      </c>
      <c r="C53" s="140" t="s">
        <v>211</v>
      </c>
      <c r="D53" s="59" t="s">
        <v>231</v>
      </c>
      <c r="E53" s="81">
        <v>39889116680</v>
      </c>
      <c r="F53" s="59" t="s">
        <v>33</v>
      </c>
      <c r="G53" s="79">
        <v>46125</v>
      </c>
      <c r="H53" s="79">
        <f>G53+14</f>
        <v>46139</v>
      </c>
      <c r="I53" s="79">
        <f>H53+7</f>
        <v>46146</v>
      </c>
      <c r="J53" s="79">
        <f>I53+2</f>
        <v>46148</v>
      </c>
      <c r="K53" s="79">
        <f>J53+1</f>
        <v>46149</v>
      </c>
      <c r="L53" s="79">
        <f>K53+2</f>
        <v>46151</v>
      </c>
      <c r="M53" s="79">
        <f>L53+60</f>
        <v>46211</v>
      </c>
      <c r="N53" s="79">
        <f t="shared" ref="N53" si="17">M53+0</f>
        <v>46211</v>
      </c>
      <c r="O53" s="79">
        <f>N53+10</f>
        <v>46221</v>
      </c>
      <c r="P53" s="79">
        <f>O53+1</f>
        <v>46222</v>
      </c>
      <c r="Q53" s="79">
        <f>P53+7</f>
        <v>46229</v>
      </c>
      <c r="R53" s="79">
        <f>Q53+1</f>
        <v>46230</v>
      </c>
      <c r="S53" s="79">
        <f>R53+10</f>
        <v>46240</v>
      </c>
      <c r="T53" s="79">
        <f>S53+5</f>
        <v>46245</v>
      </c>
      <c r="U53" s="79">
        <f>T53+9</f>
        <v>46254</v>
      </c>
    </row>
    <row r="54" spans="1:186" s="57" customFormat="1" ht="46.5" customHeight="1" x14ac:dyDescent="0.35">
      <c r="B54" s="283" t="s">
        <v>121</v>
      </c>
      <c r="C54" s="288"/>
      <c r="D54" s="288"/>
      <c r="E54" s="288"/>
      <c r="F54" s="288"/>
      <c r="G54" s="288"/>
      <c r="H54" s="288"/>
      <c r="I54" s="288"/>
      <c r="J54" s="288"/>
      <c r="K54" s="288"/>
      <c r="L54" s="288"/>
      <c r="M54" s="288"/>
      <c r="N54" s="288"/>
      <c r="O54" s="288"/>
      <c r="P54" s="288"/>
      <c r="Q54" s="288"/>
      <c r="R54" s="288"/>
      <c r="S54" s="288"/>
      <c r="T54" s="288"/>
      <c r="U54" s="289"/>
      <c r="AD54" s="58"/>
    </row>
    <row r="55" spans="1:186" s="58" customFormat="1" ht="62.25" customHeight="1" x14ac:dyDescent="0.3">
      <c r="B55" s="75">
        <v>25</v>
      </c>
      <c r="C55" s="146" t="s">
        <v>212</v>
      </c>
      <c r="D55" s="145" t="s">
        <v>230</v>
      </c>
      <c r="E55" s="81">
        <v>8160000000</v>
      </c>
      <c r="F55" s="59" t="s">
        <v>33</v>
      </c>
      <c r="G55" s="79">
        <v>46097</v>
      </c>
      <c r="H55" s="79">
        <f>G55+14</f>
        <v>46111</v>
      </c>
      <c r="I55" s="79">
        <f>H55+7</f>
        <v>46118</v>
      </c>
      <c r="J55" s="79">
        <f>I55+2</f>
        <v>46120</v>
      </c>
      <c r="K55" s="79">
        <f>J55+1</f>
        <v>46121</v>
      </c>
      <c r="L55" s="79">
        <f>K55+2</f>
        <v>46123</v>
      </c>
      <c r="M55" s="79">
        <f>L55+30</f>
        <v>46153</v>
      </c>
      <c r="N55" s="79">
        <f t="shared" ref="N55" si="18">M55+0</f>
        <v>46153</v>
      </c>
      <c r="O55" s="79">
        <f>N55+10</f>
        <v>46163</v>
      </c>
      <c r="P55" s="79">
        <f>O55+1</f>
        <v>46164</v>
      </c>
      <c r="Q55" s="79">
        <f>P55+7</f>
        <v>46171</v>
      </c>
      <c r="R55" s="79">
        <f>Q55+1</f>
        <v>46172</v>
      </c>
      <c r="S55" s="79">
        <f>R55+10</f>
        <v>46182</v>
      </c>
      <c r="T55" s="79">
        <f>S55+5</f>
        <v>46187</v>
      </c>
      <c r="U55" s="79">
        <f>T55+9</f>
        <v>46196</v>
      </c>
    </row>
    <row r="56" spans="1:186" s="58" customFormat="1" ht="45" customHeight="1" x14ac:dyDescent="0.3">
      <c r="B56" s="283" t="s">
        <v>122</v>
      </c>
      <c r="C56" s="288"/>
      <c r="D56" s="288"/>
      <c r="E56" s="288"/>
      <c r="F56" s="288"/>
      <c r="G56" s="288"/>
      <c r="H56" s="288"/>
      <c r="I56" s="288"/>
      <c r="J56" s="288"/>
      <c r="K56" s="288"/>
      <c r="L56" s="288"/>
      <c r="M56" s="288"/>
      <c r="N56" s="288"/>
      <c r="O56" s="288"/>
      <c r="P56" s="288"/>
      <c r="Q56" s="288"/>
      <c r="R56" s="288"/>
      <c r="S56" s="288"/>
      <c r="T56" s="288"/>
      <c r="U56" s="289"/>
    </row>
    <row r="57" spans="1:186" s="58" customFormat="1" ht="72.75" customHeight="1" x14ac:dyDescent="0.3">
      <c r="B57" s="75">
        <v>26</v>
      </c>
      <c r="C57" s="146" t="s">
        <v>123</v>
      </c>
      <c r="D57" s="145" t="s">
        <v>80</v>
      </c>
      <c r="E57" s="81">
        <v>2281966380</v>
      </c>
      <c r="F57" s="59" t="s">
        <v>33</v>
      </c>
      <c r="G57" s="79" t="s">
        <v>30</v>
      </c>
      <c r="H57" s="79" t="s">
        <v>30</v>
      </c>
      <c r="I57" s="79" t="s">
        <v>30</v>
      </c>
      <c r="J57" s="79" t="s">
        <v>30</v>
      </c>
      <c r="K57" s="79" t="s">
        <v>30</v>
      </c>
      <c r="L57" s="79" t="s">
        <v>30</v>
      </c>
      <c r="M57" s="79" t="s">
        <v>30</v>
      </c>
      <c r="N57" s="79" t="s">
        <v>30</v>
      </c>
      <c r="O57" s="79" t="s">
        <v>30</v>
      </c>
      <c r="P57" s="79" t="s">
        <v>30</v>
      </c>
      <c r="Q57" s="79" t="s">
        <v>30</v>
      </c>
      <c r="R57" s="79" t="s">
        <v>30</v>
      </c>
      <c r="S57" s="79">
        <v>46069</v>
      </c>
      <c r="T57" s="79">
        <f>S57+10</f>
        <v>46079</v>
      </c>
      <c r="U57" s="79">
        <f>T57+9</f>
        <v>46088</v>
      </c>
    </row>
    <row r="58" spans="1:186" s="58" customFormat="1" ht="46.5" customHeight="1" x14ac:dyDescent="0.3">
      <c r="B58" s="294" t="s">
        <v>124</v>
      </c>
      <c r="C58" s="295"/>
      <c r="D58" s="295"/>
      <c r="E58" s="295"/>
      <c r="F58" s="295"/>
      <c r="G58" s="295"/>
      <c r="H58" s="295"/>
      <c r="I58" s="295"/>
      <c r="J58" s="295"/>
      <c r="K58" s="295"/>
      <c r="L58" s="295"/>
      <c r="M58" s="295"/>
      <c r="N58" s="295"/>
      <c r="O58" s="295"/>
      <c r="P58" s="295"/>
      <c r="Q58" s="295"/>
      <c r="R58" s="295"/>
      <c r="S58" s="295"/>
      <c r="T58" s="295"/>
      <c r="U58" s="295"/>
    </row>
    <row r="59" spans="1:186" s="58" customFormat="1" ht="69.75" customHeight="1" x14ac:dyDescent="0.3">
      <c r="B59" s="75">
        <v>27</v>
      </c>
      <c r="C59" s="140" t="s">
        <v>215</v>
      </c>
      <c r="D59" s="145" t="s">
        <v>230</v>
      </c>
      <c r="E59" s="81">
        <v>7200000000</v>
      </c>
      <c r="F59" s="59" t="s">
        <v>213</v>
      </c>
      <c r="G59" s="79">
        <v>45970</v>
      </c>
      <c r="H59" s="79">
        <f t="shared" ref="H59:H64" si="19">G59+14</f>
        <v>45984</v>
      </c>
      <c r="I59" s="79">
        <f t="shared" ref="I59:I64" si="20">H59+7</f>
        <v>45991</v>
      </c>
      <c r="J59" s="79">
        <f t="shared" ref="J59:J64" si="21">I59+2</f>
        <v>45993</v>
      </c>
      <c r="K59" s="79">
        <f t="shared" ref="K59:K64" si="22">J59+1</f>
        <v>45994</v>
      </c>
      <c r="L59" s="79">
        <f t="shared" ref="L59:L64" si="23">K59+2</f>
        <v>45996</v>
      </c>
      <c r="M59" s="79">
        <f>L59+46</f>
        <v>46042</v>
      </c>
      <c r="N59" s="79">
        <f t="shared" ref="N59:N64" si="24">M59+0</f>
        <v>46042</v>
      </c>
      <c r="O59" s="79">
        <f t="shared" ref="O59:O64" si="25">N59+10</f>
        <v>46052</v>
      </c>
      <c r="P59" s="79">
        <f>O59+1</f>
        <v>46053</v>
      </c>
      <c r="Q59" s="79">
        <f t="shared" ref="Q59:Q64" si="26">P59+7</f>
        <v>46060</v>
      </c>
      <c r="R59" s="79">
        <f t="shared" ref="R59:R64" si="27">Q59+1</f>
        <v>46061</v>
      </c>
      <c r="S59" s="79">
        <f t="shared" ref="S59:S64" si="28">R59+10</f>
        <v>46071</v>
      </c>
      <c r="T59" s="79">
        <f t="shared" ref="T59:T64" si="29">S59+5</f>
        <v>46076</v>
      </c>
      <c r="U59" s="79">
        <f t="shared" ref="U59:U64" si="30">T59+9</f>
        <v>46085</v>
      </c>
    </row>
    <row r="60" spans="1:186" s="58" customFormat="1" ht="69.75" customHeight="1" x14ac:dyDescent="0.3">
      <c r="B60" s="75">
        <v>28</v>
      </c>
      <c r="C60" s="140" t="s">
        <v>216</v>
      </c>
      <c r="D60" s="145" t="s">
        <v>230</v>
      </c>
      <c r="E60" s="81">
        <v>3250000000</v>
      </c>
      <c r="F60" s="59" t="s">
        <v>213</v>
      </c>
      <c r="G60" s="79">
        <v>45829</v>
      </c>
      <c r="H60" s="79">
        <f t="shared" si="19"/>
        <v>45843</v>
      </c>
      <c r="I60" s="79">
        <f t="shared" si="20"/>
        <v>45850</v>
      </c>
      <c r="J60" s="79">
        <f t="shared" si="21"/>
        <v>45852</v>
      </c>
      <c r="K60" s="79">
        <f t="shared" si="22"/>
        <v>45853</v>
      </c>
      <c r="L60" s="79">
        <f t="shared" si="23"/>
        <v>45855</v>
      </c>
      <c r="M60" s="79">
        <f>L60+49</f>
        <v>45904</v>
      </c>
      <c r="N60" s="79">
        <f t="shared" si="24"/>
        <v>45904</v>
      </c>
      <c r="O60" s="79">
        <f t="shared" si="25"/>
        <v>45914</v>
      </c>
      <c r="P60" s="79">
        <f t="shared" ref="P60:P64" si="31">O60+1</f>
        <v>45915</v>
      </c>
      <c r="Q60" s="79">
        <f t="shared" si="26"/>
        <v>45922</v>
      </c>
      <c r="R60" s="79">
        <f t="shared" si="27"/>
        <v>45923</v>
      </c>
      <c r="S60" s="79">
        <f t="shared" si="28"/>
        <v>45933</v>
      </c>
      <c r="T60" s="79">
        <f t="shared" si="29"/>
        <v>45938</v>
      </c>
      <c r="U60" s="79">
        <f t="shared" si="30"/>
        <v>45947</v>
      </c>
    </row>
    <row r="61" spans="1:186" s="58" customFormat="1" ht="69.75" customHeight="1" x14ac:dyDescent="0.3">
      <c r="B61" s="75">
        <v>29</v>
      </c>
      <c r="C61" s="140" t="s">
        <v>217</v>
      </c>
      <c r="D61" s="145" t="s">
        <v>230</v>
      </c>
      <c r="E61" s="81">
        <v>1192314187</v>
      </c>
      <c r="F61" s="59" t="s">
        <v>213</v>
      </c>
      <c r="G61" s="79">
        <v>46011</v>
      </c>
      <c r="H61" s="79">
        <f t="shared" si="19"/>
        <v>46025</v>
      </c>
      <c r="I61" s="79">
        <f t="shared" si="20"/>
        <v>46032</v>
      </c>
      <c r="J61" s="79">
        <f t="shared" si="21"/>
        <v>46034</v>
      </c>
      <c r="K61" s="79">
        <f t="shared" si="22"/>
        <v>46035</v>
      </c>
      <c r="L61" s="79">
        <f t="shared" si="23"/>
        <v>46037</v>
      </c>
      <c r="M61" s="79">
        <f>L61+33</f>
        <v>46070</v>
      </c>
      <c r="N61" s="79">
        <f t="shared" si="24"/>
        <v>46070</v>
      </c>
      <c r="O61" s="79">
        <f t="shared" si="25"/>
        <v>46080</v>
      </c>
      <c r="P61" s="79">
        <f t="shared" si="31"/>
        <v>46081</v>
      </c>
      <c r="Q61" s="79">
        <f>P61+7</f>
        <v>46088</v>
      </c>
      <c r="R61" s="79">
        <f t="shared" si="27"/>
        <v>46089</v>
      </c>
      <c r="S61" s="79">
        <f t="shared" si="28"/>
        <v>46099</v>
      </c>
      <c r="T61" s="79">
        <f t="shared" si="29"/>
        <v>46104</v>
      </c>
      <c r="U61" s="79">
        <f t="shared" si="30"/>
        <v>46113</v>
      </c>
    </row>
    <row r="62" spans="1:186" s="58" customFormat="1" ht="69.75" customHeight="1" x14ac:dyDescent="0.3">
      <c r="B62" s="75">
        <v>30</v>
      </c>
      <c r="C62" s="140" t="s">
        <v>218</v>
      </c>
      <c r="D62" s="145" t="s">
        <v>230</v>
      </c>
      <c r="E62" s="81">
        <v>2399837631</v>
      </c>
      <c r="F62" s="59" t="s">
        <v>213</v>
      </c>
      <c r="G62" s="79">
        <v>45829</v>
      </c>
      <c r="H62" s="79">
        <f t="shared" si="19"/>
        <v>45843</v>
      </c>
      <c r="I62" s="79">
        <f t="shared" si="20"/>
        <v>45850</v>
      </c>
      <c r="J62" s="79">
        <f t="shared" si="21"/>
        <v>45852</v>
      </c>
      <c r="K62" s="79">
        <f t="shared" si="22"/>
        <v>45853</v>
      </c>
      <c r="L62" s="79">
        <f t="shared" si="23"/>
        <v>45855</v>
      </c>
      <c r="M62" s="79">
        <f>L62+42</f>
        <v>45897</v>
      </c>
      <c r="N62" s="79">
        <f t="shared" si="24"/>
        <v>45897</v>
      </c>
      <c r="O62" s="79">
        <f t="shared" si="25"/>
        <v>45907</v>
      </c>
      <c r="P62" s="79">
        <f t="shared" si="31"/>
        <v>45908</v>
      </c>
      <c r="Q62" s="79">
        <f>P62+7</f>
        <v>45915</v>
      </c>
      <c r="R62" s="79">
        <f t="shared" si="27"/>
        <v>45916</v>
      </c>
      <c r="S62" s="79">
        <f t="shared" si="28"/>
        <v>45926</v>
      </c>
      <c r="T62" s="79">
        <f t="shared" si="29"/>
        <v>45931</v>
      </c>
      <c r="U62" s="79">
        <f t="shared" si="30"/>
        <v>45940</v>
      </c>
    </row>
    <row r="63" spans="1:186" s="58" customFormat="1" ht="69.75" customHeight="1" x14ac:dyDescent="0.3">
      <c r="B63" s="75">
        <v>31</v>
      </c>
      <c r="C63" s="140" t="s">
        <v>219</v>
      </c>
      <c r="D63" s="145" t="s">
        <v>230</v>
      </c>
      <c r="E63" s="81">
        <v>9239355000</v>
      </c>
      <c r="F63" s="59" t="s">
        <v>213</v>
      </c>
      <c r="G63" s="79">
        <v>46076</v>
      </c>
      <c r="H63" s="79">
        <f t="shared" si="19"/>
        <v>46090</v>
      </c>
      <c r="I63" s="79">
        <f t="shared" si="20"/>
        <v>46097</v>
      </c>
      <c r="J63" s="79">
        <f t="shared" si="21"/>
        <v>46099</v>
      </c>
      <c r="K63" s="79">
        <f t="shared" si="22"/>
        <v>46100</v>
      </c>
      <c r="L63" s="79">
        <f t="shared" si="23"/>
        <v>46102</v>
      </c>
      <c r="M63" s="79">
        <f t="shared" ref="M63:M64" si="32">L63+30</f>
        <v>46132</v>
      </c>
      <c r="N63" s="79">
        <f t="shared" si="24"/>
        <v>46132</v>
      </c>
      <c r="O63" s="79">
        <f t="shared" si="25"/>
        <v>46142</v>
      </c>
      <c r="P63" s="79">
        <f t="shared" si="31"/>
        <v>46143</v>
      </c>
      <c r="Q63" s="79">
        <f t="shared" si="26"/>
        <v>46150</v>
      </c>
      <c r="R63" s="79">
        <f t="shared" si="27"/>
        <v>46151</v>
      </c>
      <c r="S63" s="79">
        <f t="shared" si="28"/>
        <v>46161</v>
      </c>
      <c r="T63" s="79">
        <f t="shared" si="29"/>
        <v>46166</v>
      </c>
      <c r="U63" s="79">
        <f t="shared" si="30"/>
        <v>46175</v>
      </c>
    </row>
    <row r="64" spans="1:186" s="58" customFormat="1" ht="69.75" customHeight="1" x14ac:dyDescent="0.3">
      <c r="B64" s="75">
        <v>32</v>
      </c>
      <c r="C64" s="140" t="s">
        <v>220</v>
      </c>
      <c r="D64" s="145" t="s">
        <v>230</v>
      </c>
      <c r="E64" s="81" t="s">
        <v>214</v>
      </c>
      <c r="F64" s="59" t="s">
        <v>213</v>
      </c>
      <c r="G64" s="79">
        <v>46073</v>
      </c>
      <c r="H64" s="79">
        <f t="shared" si="19"/>
        <v>46087</v>
      </c>
      <c r="I64" s="79">
        <f t="shared" si="20"/>
        <v>46094</v>
      </c>
      <c r="J64" s="79">
        <f t="shared" si="21"/>
        <v>46096</v>
      </c>
      <c r="K64" s="79">
        <f t="shared" si="22"/>
        <v>46097</v>
      </c>
      <c r="L64" s="79">
        <f t="shared" si="23"/>
        <v>46099</v>
      </c>
      <c r="M64" s="79">
        <f t="shared" si="32"/>
        <v>46129</v>
      </c>
      <c r="N64" s="79">
        <f t="shared" si="24"/>
        <v>46129</v>
      </c>
      <c r="O64" s="79">
        <f t="shared" si="25"/>
        <v>46139</v>
      </c>
      <c r="P64" s="79">
        <f t="shared" si="31"/>
        <v>46140</v>
      </c>
      <c r="Q64" s="79">
        <f t="shared" si="26"/>
        <v>46147</v>
      </c>
      <c r="R64" s="79">
        <f t="shared" si="27"/>
        <v>46148</v>
      </c>
      <c r="S64" s="79">
        <f t="shared" si="28"/>
        <v>46158</v>
      </c>
      <c r="T64" s="79">
        <f t="shared" si="29"/>
        <v>46163</v>
      </c>
      <c r="U64" s="79">
        <f t="shared" si="30"/>
        <v>46172</v>
      </c>
    </row>
    <row r="65" spans="2:21" s="58" customFormat="1" ht="45" customHeight="1" x14ac:dyDescent="0.3">
      <c r="B65" s="283" t="s">
        <v>85</v>
      </c>
      <c r="C65" s="288"/>
      <c r="D65" s="288"/>
      <c r="E65" s="288"/>
      <c r="F65" s="288"/>
      <c r="G65" s="288"/>
      <c r="H65" s="288"/>
      <c r="I65" s="288"/>
      <c r="J65" s="288"/>
      <c r="K65" s="288"/>
      <c r="L65" s="288"/>
      <c r="M65" s="288"/>
      <c r="N65" s="288"/>
      <c r="O65" s="288"/>
      <c r="P65" s="288"/>
      <c r="Q65" s="288"/>
      <c r="R65" s="288"/>
      <c r="S65" s="288"/>
      <c r="T65" s="288"/>
      <c r="U65" s="289"/>
    </row>
    <row r="66" spans="2:21" s="58" customFormat="1" ht="72" customHeight="1" x14ac:dyDescent="0.3">
      <c r="B66" s="75">
        <v>33</v>
      </c>
      <c r="C66" s="146" t="s">
        <v>221</v>
      </c>
      <c r="D66" s="145" t="s">
        <v>230</v>
      </c>
      <c r="E66" s="81">
        <v>1500000000</v>
      </c>
      <c r="F66" s="59" t="s">
        <v>222</v>
      </c>
      <c r="G66" s="79">
        <v>45953</v>
      </c>
      <c r="H66" s="79">
        <f>G66+14</f>
        <v>45967</v>
      </c>
      <c r="I66" s="79">
        <f>H66+7</f>
        <v>45974</v>
      </c>
      <c r="J66" s="79">
        <f>I66+2</f>
        <v>45976</v>
      </c>
      <c r="K66" s="79">
        <f>J66+1</f>
        <v>45977</v>
      </c>
      <c r="L66" s="79">
        <f>K66+2</f>
        <v>45979</v>
      </c>
      <c r="M66" s="79">
        <f>L66+30</f>
        <v>46009</v>
      </c>
      <c r="N66" s="79">
        <f>M66+0</f>
        <v>46009</v>
      </c>
      <c r="O66" s="79">
        <f>N66+10</f>
        <v>46019</v>
      </c>
      <c r="P66" s="79">
        <f>O66+1</f>
        <v>46020</v>
      </c>
      <c r="Q66" s="79">
        <f>P66+7</f>
        <v>46027</v>
      </c>
      <c r="R66" s="79">
        <f>Q66+1</f>
        <v>46028</v>
      </c>
      <c r="S66" s="79">
        <f>R66+10</f>
        <v>46038</v>
      </c>
      <c r="T66" s="79">
        <f>S66+5</f>
        <v>46043</v>
      </c>
      <c r="U66" s="79">
        <f>T66+9</f>
        <v>46052</v>
      </c>
    </row>
    <row r="67" spans="2:21" s="58" customFormat="1" ht="47.25" customHeight="1" x14ac:dyDescent="0.3">
      <c r="B67" s="283" t="s">
        <v>86</v>
      </c>
      <c r="C67" s="288"/>
      <c r="D67" s="288"/>
      <c r="E67" s="288"/>
      <c r="F67" s="288"/>
      <c r="G67" s="288"/>
      <c r="H67" s="288"/>
      <c r="I67" s="288"/>
      <c r="J67" s="288"/>
      <c r="K67" s="288"/>
      <c r="L67" s="288"/>
      <c r="M67" s="288"/>
      <c r="N67" s="288"/>
      <c r="O67" s="288"/>
      <c r="P67" s="288"/>
      <c r="Q67" s="288"/>
      <c r="R67" s="288"/>
      <c r="S67" s="288"/>
      <c r="T67" s="288"/>
      <c r="U67" s="289"/>
    </row>
    <row r="68" spans="2:21" s="58" customFormat="1" ht="62.25" customHeight="1" x14ac:dyDescent="0.3">
      <c r="B68" s="75">
        <v>34</v>
      </c>
      <c r="C68" s="146" t="s">
        <v>223</v>
      </c>
      <c r="D68" s="145" t="s">
        <v>230</v>
      </c>
      <c r="E68" s="81" t="s">
        <v>32</v>
      </c>
      <c r="F68" s="59" t="s">
        <v>33</v>
      </c>
      <c r="G68" s="79">
        <v>46124</v>
      </c>
      <c r="H68" s="79">
        <f>G68+14</f>
        <v>46138</v>
      </c>
      <c r="I68" s="79">
        <f>H68+7</f>
        <v>46145</v>
      </c>
      <c r="J68" s="79">
        <f>I68+2</f>
        <v>46147</v>
      </c>
      <c r="K68" s="79">
        <f>J68+1</f>
        <v>46148</v>
      </c>
      <c r="L68" s="79">
        <f>K68+2</f>
        <v>46150</v>
      </c>
      <c r="M68" s="79">
        <f>L68+30</f>
        <v>46180</v>
      </c>
      <c r="N68" s="79">
        <f>M68+0</f>
        <v>46180</v>
      </c>
      <c r="O68" s="79">
        <f>N68+10</f>
        <v>46190</v>
      </c>
      <c r="P68" s="79">
        <f>O68+1</f>
        <v>46191</v>
      </c>
      <c r="Q68" s="79">
        <f>P68+7</f>
        <v>46198</v>
      </c>
      <c r="R68" s="79">
        <f>Q68+1</f>
        <v>46199</v>
      </c>
      <c r="S68" s="79">
        <f>R68+10</f>
        <v>46209</v>
      </c>
      <c r="T68" s="79">
        <f>S68+5</f>
        <v>46214</v>
      </c>
      <c r="U68" s="79">
        <f>T68+9</f>
        <v>46223</v>
      </c>
    </row>
    <row r="69" spans="2:21" s="58" customFormat="1" ht="48" customHeight="1" x14ac:dyDescent="0.3">
      <c r="B69" s="283" t="s">
        <v>168</v>
      </c>
      <c r="C69" s="288"/>
      <c r="D69" s="288"/>
      <c r="E69" s="288"/>
      <c r="F69" s="288"/>
      <c r="G69" s="288"/>
      <c r="H69" s="288"/>
      <c r="I69" s="288"/>
      <c r="J69" s="288"/>
      <c r="K69" s="288"/>
      <c r="L69" s="288"/>
      <c r="M69" s="288"/>
      <c r="N69" s="288"/>
      <c r="O69" s="288"/>
      <c r="P69" s="288"/>
      <c r="Q69" s="288"/>
      <c r="R69" s="288"/>
      <c r="S69" s="288"/>
      <c r="T69" s="288"/>
      <c r="U69" s="289"/>
    </row>
    <row r="70" spans="2:21" s="58" customFormat="1" ht="76.5" customHeight="1" x14ac:dyDescent="0.3">
      <c r="B70" s="75">
        <v>35</v>
      </c>
      <c r="C70" s="143" t="s">
        <v>224</v>
      </c>
      <c r="D70" s="145" t="s">
        <v>230</v>
      </c>
      <c r="E70" s="81">
        <v>3000000000</v>
      </c>
      <c r="F70" s="59" t="s">
        <v>225</v>
      </c>
      <c r="G70" s="79">
        <v>46124</v>
      </c>
      <c r="H70" s="79">
        <f>G70+14</f>
        <v>46138</v>
      </c>
      <c r="I70" s="79">
        <f>H70+7</f>
        <v>46145</v>
      </c>
      <c r="J70" s="79">
        <f>I70+2</f>
        <v>46147</v>
      </c>
      <c r="K70" s="79">
        <f>J70+1</f>
        <v>46148</v>
      </c>
      <c r="L70" s="79">
        <f>K70+2</f>
        <v>46150</v>
      </c>
      <c r="M70" s="79">
        <f>L70+30</f>
        <v>46180</v>
      </c>
      <c r="N70" s="79">
        <f t="shared" ref="N70" si="33">M70+0</f>
        <v>46180</v>
      </c>
      <c r="O70" s="79">
        <f>N70+10</f>
        <v>46190</v>
      </c>
      <c r="P70" s="79">
        <f>O70+1</f>
        <v>46191</v>
      </c>
      <c r="Q70" s="79">
        <f>P70+7</f>
        <v>46198</v>
      </c>
      <c r="R70" s="79">
        <f>Q70+1</f>
        <v>46199</v>
      </c>
      <c r="S70" s="79">
        <f>R70+10</f>
        <v>46209</v>
      </c>
      <c r="T70" s="79">
        <f>S70+5</f>
        <v>46214</v>
      </c>
      <c r="U70" s="79">
        <f>T70+9</f>
        <v>46223</v>
      </c>
    </row>
    <row r="71" spans="2:21" s="57" customFormat="1" ht="48.75" customHeight="1" x14ac:dyDescent="0.35">
      <c r="B71" s="76" t="s">
        <v>7</v>
      </c>
      <c r="C71" s="64" t="s">
        <v>35</v>
      </c>
      <c r="D71" s="61" t="s">
        <v>7</v>
      </c>
      <c r="E71" s="87">
        <f>E70+E66+E63+E62+E61+E60+E59+E57+E55+E53+E51+E50+E48+E43+E37+E35+E34+E33+E32+E31+E27+E25+E21</f>
        <v>299759560587</v>
      </c>
      <c r="F71" s="61" t="s">
        <v>7</v>
      </c>
      <c r="G71" s="61"/>
      <c r="H71" s="61" t="s">
        <v>7</v>
      </c>
      <c r="I71" s="61" t="s">
        <v>7</v>
      </c>
      <c r="J71" s="61"/>
      <c r="K71" s="61" t="s">
        <v>7</v>
      </c>
      <c r="L71" s="61" t="s">
        <v>7</v>
      </c>
      <c r="M71" s="61"/>
      <c r="N71" s="61" t="s">
        <v>7</v>
      </c>
      <c r="O71" s="61"/>
      <c r="P71" s="61" t="s">
        <v>7</v>
      </c>
      <c r="Q71" s="61" t="s">
        <v>7</v>
      </c>
      <c r="R71" s="61" t="s">
        <v>7</v>
      </c>
      <c r="S71" s="61" t="s">
        <v>7</v>
      </c>
      <c r="T71" s="61" t="s">
        <v>7</v>
      </c>
      <c r="U71" s="61" t="s">
        <v>7</v>
      </c>
    </row>
    <row r="72" spans="2:21" s="15" customFormat="1" ht="44.25" customHeight="1" x14ac:dyDescent="0.25">
      <c r="B72" s="77"/>
      <c r="C72" s="65"/>
      <c r="D72" s="39"/>
      <c r="E72" s="88"/>
      <c r="F72" s="39"/>
      <c r="G72" s="39"/>
      <c r="H72" s="39"/>
      <c r="I72" s="39"/>
      <c r="J72" s="39"/>
      <c r="K72" s="39"/>
      <c r="L72" s="39"/>
      <c r="M72" s="39"/>
      <c r="N72" s="39"/>
      <c r="O72" s="39"/>
      <c r="P72" s="39"/>
      <c r="Q72" s="39"/>
      <c r="R72" s="39"/>
      <c r="S72" s="39"/>
      <c r="T72" s="39"/>
      <c r="U72" s="39"/>
    </row>
    <row r="73" spans="2:21" s="58" customFormat="1" ht="15" customHeight="1" x14ac:dyDescent="0.3">
      <c r="B73" s="78"/>
      <c r="C73" s="66" t="s">
        <v>42</v>
      </c>
      <c r="E73" s="89"/>
    </row>
    <row r="74" spans="2:21" s="58" customFormat="1" ht="22.5" x14ac:dyDescent="0.3">
      <c r="B74" s="78"/>
      <c r="C74" s="66" t="s">
        <v>43</v>
      </c>
      <c r="D74" s="66"/>
      <c r="E74" s="66"/>
      <c r="F74" s="66"/>
    </row>
    <row r="75" spans="2:21" ht="22.5" x14ac:dyDescent="0.25">
      <c r="C75" s="66" t="s">
        <v>127</v>
      </c>
      <c r="D75" s="66"/>
      <c r="E75" s="66"/>
      <c r="F75" s="66"/>
      <c r="H75" s="292" t="s">
        <v>41</v>
      </c>
      <c r="I75" s="293"/>
      <c r="J75" s="293"/>
    </row>
    <row r="76" spans="2:21" ht="22.5" x14ac:dyDescent="0.25">
      <c r="C76" s="66" t="s">
        <v>128</v>
      </c>
      <c r="D76" s="66"/>
      <c r="E76" s="66"/>
      <c r="F76" s="66"/>
      <c r="H76" s="293"/>
      <c r="I76" s="293"/>
      <c r="J76" s="293"/>
    </row>
    <row r="77" spans="2:21" ht="22.5" x14ac:dyDescent="0.35">
      <c r="C77" s="66" t="s">
        <v>129</v>
      </c>
      <c r="D77" s="66"/>
      <c r="E77" s="66"/>
      <c r="G77" s="66"/>
      <c r="H77" s="67"/>
      <c r="I77" s="67"/>
      <c r="J77" s="57"/>
    </row>
    <row r="78" spans="2:21" ht="22.5" x14ac:dyDescent="0.35">
      <c r="C78" s="66" t="s">
        <v>130</v>
      </c>
      <c r="D78" s="66"/>
      <c r="E78" s="66"/>
      <c r="F78" s="66"/>
      <c r="H78" s="67"/>
      <c r="I78" s="67"/>
      <c r="J78" s="57"/>
    </row>
    <row r="79" spans="2:21" ht="22.5" x14ac:dyDescent="0.35">
      <c r="C79" s="66" t="s">
        <v>89</v>
      </c>
      <c r="D79" s="66"/>
      <c r="E79" s="66"/>
      <c r="F79" s="66"/>
      <c r="H79" s="67"/>
      <c r="I79" s="67"/>
      <c r="J79" s="57"/>
    </row>
    <row r="80" spans="2:21" ht="22.5" x14ac:dyDescent="0.35">
      <c r="C80" s="66" t="s">
        <v>36</v>
      </c>
      <c r="D80" s="66"/>
      <c r="E80" s="66"/>
      <c r="F80" s="66"/>
      <c r="H80" s="57"/>
      <c r="I80" s="57"/>
      <c r="J80" s="57"/>
    </row>
    <row r="81" spans="3:10" ht="22.5" x14ac:dyDescent="0.35">
      <c r="C81" s="66" t="s">
        <v>37</v>
      </c>
      <c r="D81" s="66"/>
      <c r="E81" s="66"/>
      <c r="F81" s="66"/>
      <c r="H81" s="67"/>
      <c r="I81" s="67"/>
      <c r="J81" s="57"/>
    </row>
    <row r="82" spans="3:10" ht="29.25" customHeight="1" x14ac:dyDescent="0.5">
      <c r="C82" s="66" t="s">
        <v>38</v>
      </c>
      <c r="D82" s="66"/>
      <c r="E82" s="66"/>
      <c r="F82" s="66"/>
      <c r="H82" s="292" t="s">
        <v>44</v>
      </c>
      <c r="I82" s="293"/>
      <c r="J82" s="293"/>
    </row>
    <row r="83" spans="3:10" ht="23.25" customHeight="1" x14ac:dyDescent="0.25">
      <c r="C83" s="66" t="s">
        <v>40</v>
      </c>
      <c r="D83" s="66"/>
      <c r="E83" s="66"/>
      <c r="F83" s="66"/>
    </row>
    <row r="84" spans="3:10" ht="22.5" customHeight="1" x14ac:dyDescent="0.25">
      <c r="C84" s="66" t="s">
        <v>98</v>
      </c>
      <c r="D84" s="66"/>
      <c r="E84" s="66"/>
      <c r="F84" s="66"/>
    </row>
    <row r="85" spans="3:10" ht="22.5" x14ac:dyDescent="0.25">
      <c r="C85" s="66"/>
      <c r="D85" s="66"/>
      <c r="E85" s="66"/>
      <c r="F85" s="66"/>
    </row>
    <row r="92" spans="3:10" ht="22.5" x14ac:dyDescent="0.35">
      <c r="H92" s="68"/>
      <c r="I92" s="68"/>
      <c r="J92" s="68"/>
    </row>
    <row r="342" spans="4:6" x14ac:dyDescent="0.25">
      <c r="D342" s="62"/>
      <c r="E342" s="62"/>
      <c r="F342" s="62"/>
    </row>
    <row r="343" spans="4:6" x14ac:dyDescent="0.25">
      <c r="D343" s="62"/>
      <c r="E343" s="62"/>
      <c r="F343" s="62"/>
    </row>
    <row r="344" spans="4:6" x14ac:dyDescent="0.25">
      <c r="D344" s="62"/>
      <c r="E344" s="62"/>
      <c r="F344" s="62"/>
    </row>
    <row r="345" spans="4:6" x14ac:dyDescent="0.25">
      <c r="D345" s="62"/>
      <c r="E345" s="62"/>
      <c r="F345" s="62"/>
    </row>
    <row r="346" spans="4:6" x14ac:dyDescent="0.25">
      <c r="D346" s="62"/>
      <c r="E346" s="62"/>
      <c r="F346" s="62"/>
    </row>
    <row r="347" spans="4:6" x14ac:dyDescent="0.25">
      <c r="D347" s="62"/>
    </row>
    <row r="348" spans="4:6" x14ac:dyDescent="0.25">
      <c r="D348" s="62"/>
    </row>
    <row r="349" spans="4:6" x14ac:dyDescent="0.25">
      <c r="D349" s="62"/>
    </row>
    <row r="350" spans="4:6" x14ac:dyDescent="0.25">
      <c r="D350" s="62"/>
    </row>
    <row r="351" spans="4:6" x14ac:dyDescent="0.25">
      <c r="D351" s="62"/>
    </row>
    <row r="352" spans="4:6" x14ac:dyDescent="0.25">
      <c r="D352" s="62"/>
    </row>
    <row r="353" spans="4:4" x14ac:dyDescent="0.25">
      <c r="D353" s="62"/>
    </row>
    <row r="354" spans="4:4" x14ac:dyDescent="0.25">
      <c r="D354" s="62"/>
    </row>
    <row r="355" spans="4:4" x14ac:dyDescent="0.25">
      <c r="D355" s="62"/>
    </row>
    <row r="356" spans="4:4" x14ac:dyDescent="0.25">
      <c r="D356" s="62"/>
    </row>
    <row r="357" spans="4:4" x14ac:dyDescent="0.25">
      <c r="D357" s="62"/>
    </row>
    <row r="358" spans="4:4" x14ac:dyDescent="0.25">
      <c r="D358" s="62"/>
    </row>
  </sheetData>
  <mergeCells count="34">
    <mergeCell ref="B67:U67"/>
    <mergeCell ref="B38:U38"/>
    <mergeCell ref="H82:J82"/>
    <mergeCell ref="H75:J76"/>
    <mergeCell ref="B56:U56"/>
    <mergeCell ref="B58:U58"/>
    <mergeCell ref="B65:U65"/>
    <mergeCell ref="B49:U49"/>
    <mergeCell ref="B69:U69"/>
    <mergeCell ref="B20:U20"/>
    <mergeCell ref="B52:U52"/>
    <mergeCell ref="B54:U54"/>
    <mergeCell ref="B47:U47"/>
    <mergeCell ref="R18:U18"/>
    <mergeCell ref="B30:U30"/>
    <mergeCell ref="B42:U42"/>
    <mergeCell ref="B36:U36"/>
    <mergeCell ref="B28:U28"/>
    <mergeCell ref="B26:U26"/>
    <mergeCell ref="H1:I1"/>
    <mergeCell ref="H2:I2"/>
    <mergeCell ref="L18:Q18"/>
    <mergeCell ref="B9:H9"/>
    <mergeCell ref="B16:J16"/>
    <mergeCell ref="B10:G10"/>
    <mergeCell ref="B11:G11"/>
    <mergeCell ref="B18:B19"/>
    <mergeCell ref="C18:C19"/>
    <mergeCell ref="D18:G18"/>
    <mergeCell ref="E7:K7"/>
    <mergeCell ref="L7:M7"/>
    <mergeCell ref="I14:N14"/>
    <mergeCell ref="I12:P12"/>
    <mergeCell ref="H18:K18"/>
  </mergeCells>
  <pageMargins left="0.25" right="0.25" top="0.75" bottom="0.75" header="0.3" footer="0.3"/>
  <pageSetup paperSize="8" scale="3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2251aa-fc83-4c29-8c5d-6a996c0386da" xsi:nil="true"/>
    <lcf76f155ced4ddcb4097134ff3c332f xmlns="45018003-86c2-4626-aca7-a402ddb13fcd">
      <Terms xmlns="http://schemas.microsoft.com/office/infopath/2007/PartnerControls"/>
    </lcf76f155ced4ddcb4097134ff3c332f>
    <NOTEDESERVICE xmlns="45018003-86c2-4626-aca7-a402ddb13fc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BB6A1694B5FC4992BC35EE542C2044" ma:contentTypeVersion="14" ma:contentTypeDescription="Crée un document." ma:contentTypeScope="" ma:versionID="c30c7a0b13c7f154269f1f2696028e42">
  <xsd:schema xmlns:xsd="http://www.w3.org/2001/XMLSchema" xmlns:xs="http://www.w3.org/2001/XMLSchema" xmlns:p="http://schemas.microsoft.com/office/2006/metadata/properties" xmlns:ns2="45018003-86c2-4626-aca7-a402ddb13fcd" xmlns:ns3="da2251aa-fc83-4c29-8c5d-6a996c0386da" targetNamespace="http://schemas.microsoft.com/office/2006/metadata/properties" ma:root="true" ma:fieldsID="89e622678b6f25711da4f4e7ec76b9c4" ns2:_="" ns3:_="">
    <xsd:import namespace="45018003-86c2-4626-aca7-a402ddb13fcd"/>
    <xsd:import namespace="da2251aa-fc83-4c29-8c5d-6a996c0386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NOTEDESERVI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018003-86c2-4626-aca7-a402ddb13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252d16b2-bcb2-4c9e-85dd-83f5b837e39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NOTEDESERVICE" ma:index="21" nillable="true" ma:displayName="NOTE DE SERVICE" ma:format="Dropdown" ma:internalName="NOTEDESERVI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2251aa-fc83-4c29-8c5d-6a996c0386d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f44cf77-7a58-423d-8783-60cd1d225797}" ma:internalName="TaxCatchAll" ma:showField="CatchAllData" ma:web="da2251aa-fc83-4c29-8c5d-6a996c0386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B3BAAD-A910-44FA-9B63-9D56CB19719E}">
  <ds:schemaRefs>
    <ds:schemaRef ds:uri="http://schemas.microsoft.com/office/2006/metadata/properties"/>
    <ds:schemaRef ds:uri="http://schemas.microsoft.com/office/infopath/2007/PartnerControls"/>
    <ds:schemaRef ds:uri="da2251aa-fc83-4c29-8c5d-6a996c0386da"/>
    <ds:schemaRef ds:uri="45018003-86c2-4626-aca7-a402ddb13fcd"/>
  </ds:schemaRefs>
</ds:datastoreItem>
</file>

<file path=customXml/itemProps2.xml><?xml version="1.0" encoding="utf-8"?>
<ds:datastoreItem xmlns:ds="http://schemas.openxmlformats.org/officeDocument/2006/customXml" ds:itemID="{D479A2C2-CB1B-4FB8-A104-116EE2B384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018003-86c2-4626-aca7-a402ddb13fcd"/>
    <ds:schemaRef ds:uri="da2251aa-fc83-4c29-8c5d-6a996c0386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E02BBC-5352-4827-A0D7-9AD8E97AB6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Fournitures et services</vt:lpstr>
      <vt:lpstr>Prestations Intellectuelles</vt:lpstr>
      <vt:lpstr>Travaux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Emmanuel OBA OKE</cp:lastModifiedBy>
  <cp:revision/>
  <cp:lastPrinted>2026-01-29T10:16:44Z</cp:lastPrinted>
  <dcterms:created xsi:type="dcterms:W3CDTF">2020-05-12T07:23:02Z</dcterms:created>
  <dcterms:modified xsi:type="dcterms:W3CDTF">2026-02-05T07:32:56Z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0x0101004FBB6A1694B5FC4992BC35EE542C2044</vt:lpwstr>
  </property>
  <property fmtid="{D5CDD505-2E9C-101B-9397-08002B2CF9AE}" pid="3" name="MediaServiceImageTags">
    <vt:lpwstr/>
  </property>
  <property fmtid="{D5CDD505-2E9C-101B-9397-08002B2CF9AE}" pid="4" name="Order">
    <vt:r8>2638000</vt:r8>
  </property>
  <property fmtid="{D5CDD505-2E9C-101B-9397-08002B2CF9AE}" pid="5" name="_ExtendedDescription">
    <vt:lpwstr/>
  </property>
  <property fmtid="{D5CDD505-2E9C-101B-9397-08002B2CF9AE}" pid="6" name="TriggerFlowInfo">
    <vt:lpwstr/>
  </property>
  <property fmtid="{D5CDD505-2E9C-101B-9397-08002B2CF9AE}" pid="7" name="ComplianceAssetId">
    <vt:lpwstr/>
  </property>
</Properties>
</file>